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65236" windowWidth="9690" windowHeight="7290" tabRatio="655" activeTab="2"/>
  </bookViews>
  <sheets>
    <sheet name="2К" sheetId="1" r:id="rId1"/>
    <sheet name="3Б" sheetId="2" r:id="rId2"/>
    <sheet name="4Б" sheetId="3" r:id="rId3"/>
  </sheets>
  <definedNames>
    <definedName name="_xlnm.Print_Area" localSheetId="0">'2К'!$A$1:$AH$13</definedName>
    <definedName name="_xlnm.Print_Area" localSheetId="1">'3Б'!$A$1:$AH$21</definedName>
    <definedName name="_xlnm.Print_Area" localSheetId="2">'4Б'!$A$1:$AI$38</definedName>
  </definedNames>
  <calcPr fullCalcOnLoad="1"/>
</workbook>
</file>

<file path=xl/sharedStrings.xml><?xml version="1.0" encoding="utf-8"?>
<sst xmlns="http://schemas.openxmlformats.org/spreadsheetml/2006/main" count="226" uniqueCount="92">
  <si>
    <t>Шифр дисципліни</t>
  </si>
  <si>
    <t>Дисципліна</t>
  </si>
  <si>
    <t>Лекції</t>
  </si>
  <si>
    <t>Лабораторні</t>
  </si>
  <si>
    <t>Заліки</t>
  </si>
  <si>
    <t>всього</t>
  </si>
  <si>
    <t>Практ/семін</t>
  </si>
  <si>
    <t>частка</t>
  </si>
  <si>
    <t>Разом:</t>
  </si>
  <si>
    <t>Самост. робота</t>
  </si>
  <si>
    <t>КАФЕДРА</t>
  </si>
  <si>
    <t>Всього</t>
  </si>
  <si>
    <t>Виробнича практика</t>
  </si>
  <si>
    <t>Безпека життєдіяльності</t>
  </si>
  <si>
    <t>Аерологія гірничих підприємств</t>
  </si>
  <si>
    <t>АОП</t>
  </si>
  <si>
    <t>Гірничо-комп'ютерна графіка</t>
  </si>
  <si>
    <t>Менеджмент охорони праці</t>
  </si>
  <si>
    <t>1.Нормативна частина</t>
  </si>
  <si>
    <t xml:space="preserve">1.3.Цикл загально-інженерної та професійно-практичної підготовки </t>
  </si>
  <si>
    <t>ПП2</t>
  </si>
  <si>
    <t>Основи охорони праці</t>
  </si>
  <si>
    <t>Аерології та охорони праці</t>
  </si>
  <si>
    <t>ПРР, ВГР, АОП, ТСТ</t>
  </si>
  <si>
    <t>Обсяг дисципліни                    (час на засвоєння)</t>
  </si>
  <si>
    <r>
      <t xml:space="preserve">Контроль підсумк., </t>
    </r>
    <r>
      <rPr>
        <i/>
        <sz val="12"/>
        <rFont val="Arial Narrow"/>
        <family val="2"/>
      </rPr>
      <t>чверть</t>
    </r>
  </si>
  <si>
    <t>Аудиторне навантаження</t>
  </si>
  <si>
    <t>І чверть, тижн.</t>
  </si>
  <si>
    <t>ІІ чверть, тижн.</t>
  </si>
  <si>
    <t>ІІІ чверть, тижн.</t>
  </si>
  <si>
    <t>ІV чверть, тижн.</t>
  </si>
  <si>
    <t>години</t>
  </si>
  <si>
    <t>кредити</t>
  </si>
  <si>
    <t xml:space="preserve">загальний </t>
  </si>
  <si>
    <t>річний</t>
  </si>
  <si>
    <t>Національні</t>
  </si>
  <si>
    <t>ECTS</t>
  </si>
  <si>
    <t>Екзамени</t>
  </si>
  <si>
    <t>Навчальні заняття</t>
  </si>
  <si>
    <t>Разом</t>
  </si>
  <si>
    <t>лекції</t>
  </si>
  <si>
    <t>I</t>
  </si>
  <si>
    <t>IV</t>
  </si>
  <si>
    <t>III</t>
  </si>
  <si>
    <t>II</t>
  </si>
  <si>
    <t>Практ / семін</t>
  </si>
  <si>
    <t>3 семестр</t>
  </si>
  <si>
    <t>4 семестр</t>
  </si>
  <si>
    <t>Кількість екзаменів</t>
  </si>
  <si>
    <t>Кількість заліків</t>
  </si>
  <si>
    <t>Годин на тиждень</t>
  </si>
  <si>
    <t xml:space="preserve"> Годин на тиждень</t>
  </si>
  <si>
    <t>Бузило В.І.</t>
  </si>
  <si>
    <t>1С</t>
  </si>
  <si>
    <t>2С</t>
  </si>
  <si>
    <t>3С</t>
  </si>
  <si>
    <t>4С</t>
  </si>
  <si>
    <t xml:space="preserve">Декан ГФ </t>
  </si>
  <si>
    <t>Гігієна праці та виробничого середовища</t>
  </si>
  <si>
    <t>Нормативно- правове забезпечення охорони праці</t>
  </si>
  <si>
    <t>5 семестр</t>
  </si>
  <si>
    <t>6 семестр</t>
  </si>
  <si>
    <t>7 семестр</t>
  </si>
  <si>
    <t>8 семестр</t>
  </si>
  <si>
    <t xml:space="preserve">1.1.Цикл загально-інженерної та професійно-практичної підготовки </t>
  </si>
  <si>
    <t xml:space="preserve">2. ВИБІРКОВІ ДИСЦИПЛІНИ  ВНЗ </t>
  </si>
  <si>
    <t>Комп'ютерні технології в гірництві</t>
  </si>
  <si>
    <t>Промислова вентиляція та кондиціювання повітря</t>
  </si>
  <si>
    <t>Електробезпека</t>
  </si>
  <si>
    <t>П3</t>
  </si>
  <si>
    <t>ПП12</t>
  </si>
  <si>
    <t>Модульний контроль</t>
  </si>
  <si>
    <t xml:space="preserve">*Гірничі роботи складаються:"Складові технології буріння свердловин"; "Складові технології виймання при підземной розробці родовищ корисних копалин"; "Складові технології відкритої розробки корисних копалин"; " Складові технології розробки нафти та газу"; "Основні положення з технології транспорту, зберігання та розподілу нафти та газу" </t>
  </si>
  <si>
    <t>Примітка</t>
  </si>
  <si>
    <t>кред</t>
  </si>
  <si>
    <t xml:space="preserve">                                                Декан ГФ                                            Бузило В.І.</t>
  </si>
  <si>
    <t xml:space="preserve">                         НАВЧАЛЬНИЙ ПЛАН ПІДГОТОВКИ БАКАЛАВРІВ ЗА НАПРЯМОМ 6. 050301 ГІРНИЦТВО               4 курс (гр. ГРг- 10 - )</t>
  </si>
  <si>
    <t xml:space="preserve">  НАВЧАЛЬНИЙ ПЛАН ПІДГОТОВКИ БАКАЛАВРІВ ЗА НАПРЯМОМ 6.050301 ГІРНИЦТВО                                          2 курс (гр. ГРг- 12 ) </t>
  </si>
  <si>
    <t xml:space="preserve"> НАВЧАЛЬНИЙ ПЛАН ПІДГОТОВКИ БАКАЛАВРІВ ЗА НАПРЯМОМ 6.050301 ГІРНИЦТВО                               3 курс (гр. ГРг- 12 )</t>
  </si>
  <si>
    <r>
      <t xml:space="preserve"> 2.1. Професійний блок "Підземна розробка пластових родовищ " гр.</t>
    </r>
    <r>
      <rPr>
        <b/>
        <sz val="14"/>
        <rFont val="Arial Narrow"/>
        <family val="2"/>
      </rPr>
      <t>4;</t>
    </r>
    <r>
      <rPr>
        <b/>
        <sz val="12"/>
        <rFont val="Arial Narrow"/>
        <family val="2"/>
      </rPr>
      <t xml:space="preserve"> </t>
    </r>
  </si>
  <si>
    <r>
      <t xml:space="preserve"> 2.2.  Професійний блок  "Підземна розробка родовищ з поглибленим вивченням англійської мови " гр.3</t>
    </r>
    <r>
      <rPr>
        <b/>
        <sz val="14"/>
        <rFont val="Arial Narrow"/>
        <family val="2"/>
      </rPr>
      <t>;</t>
    </r>
    <r>
      <rPr>
        <b/>
        <sz val="12"/>
        <rFont val="Arial Narrow"/>
        <family val="2"/>
      </rPr>
      <t xml:space="preserve"> </t>
    </r>
  </si>
  <si>
    <t xml:space="preserve"> 2.3. Професійний блок  "Відкриті гірничі роботи" Гр. 7  </t>
  </si>
  <si>
    <r>
      <t xml:space="preserve"> 2.4.  Професійний блок "Охорона праці в гірничому виробництві" гр. </t>
    </r>
    <r>
      <rPr>
        <b/>
        <sz val="14"/>
        <rFont val="Arial Narrow"/>
        <family val="2"/>
      </rPr>
      <t>6</t>
    </r>
    <r>
      <rPr>
        <b/>
        <sz val="12"/>
        <rFont val="Arial Narrow"/>
        <family val="2"/>
      </rPr>
      <t xml:space="preserve"> </t>
    </r>
  </si>
  <si>
    <t xml:space="preserve">             Професійний блок  "Охорона праці в гірничому виробництві"   гр. 6</t>
  </si>
  <si>
    <t xml:space="preserve"> 2.5.  Професійний блок "Транспортні системи гірничих підприємств" гр. 1 </t>
  </si>
  <si>
    <t>2013/14 навчальний рік, кредитно-модульна організація навчального процесу</t>
  </si>
  <si>
    <t>20014/15 навчальний рік, кредитно-модульна організація навчального процесу</t>
  </si>
  <si>
    <t>2015/16 навчальний рік, кредитно-модульна організація навчального процесу</t>
  </si>
  <si>
    <t xml:space="preserve">            2.6 Професійний блок №2 (Менеджмент в гірничому виробництві - гр. 5 )</t>
  </si>
  <si>
    <t xml:space="preserve">             2.7. Професійний блок №3 (Інформаційні технології в гірничому виробництві - гр. 2 )</t>
  </si>
  <si>
    <t xml:space="preserve">             2.8. Професійний блок №4 (Технологія акумулювання та транспорту газу - гр. 9)</t>
  </si>
  <si>
    <t xml:space="preserve">            6. Професійний блок (Охорона праці в гірничому виробництві")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</si>
</sst>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к.&quot;;\-#,##0\ &quot;к.&quot;"/>
    <numFmt numFmtId="173" formatCode="#,##0\ &quot;к.&quot;;[Red]\-#,##0\ &quot;к.&quot;"/>
    <numFmt numFmtId="174" formatCode="#,##0.00\ &quot;к.&quot;;\-#,##0.00\ &quot;к.&quot;"/>
    <numFmt numFmtId="175" formatCode="#,##0.00\ &quot;к.&quot;;[Red]\-#,##0.00\ &quot;к.&quot;"/>
    <numFmt numFmtId="176" formatCode="_-* #,##0\ &quot;к.&quot;_-;\-* #,##0\ &quot;к.&quot;_-;_-* &quot;-&quot;\ &quot;к.&quot;_-;_-@_-"/>
    <numFmt numFmtId="177" formatCode="_-* #,##0\ _к_._-;\-* #,##0\ _к_._-;_-* &quot;-&quot;\ _к_._-;_-@_-"/>
    <numFmt numFmtId="178" formatCode="_-* #,##0.00\ &quot;к.&quot;_-;\-* #,##0.00\ &quot;к.&quot;_-;_-* &quot;-&quot;??\ &quot;к.&quot;_-;_-@_-"/>
    <numFmt numFmtId="179" formatCode="_-* #,##0.00\ _к_._-;\-* #,##0.00\ _к_._-;_-* &quot;-&quot;??\ _к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_ ;\-0\ "/>
    <numFmt numFmtId="193" formatCode="0.0_ ;\-0.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0.0"/>
    <numFmt numFmtId="198" formatCode="0.000"/>
    <numFmt numFmtId="199" formatCode="0.0000"/>
    <numFmt numFmtId="200" formatCode="0.00000"/>
    <numFmt numFmtId="201" formatCode="0.000000"/>
    <numFmt numFmtId="202" formatCode="[$-FC19]d\ mmmm\ yyyy\ &quot;г.&quot;"/>
  </numFmts>
  <fonts count="65">
    <font>
      <sz val="10"/>
      <name val="Arial"/>
      <family val="0"/>
    </font>
    <font>
      <u val="single"/>
      <sz val="7.5"/>
      <color indexed="12"/>
      <name val="Arial Cyr"/>
      <family val="0"/>
    </font>
    <font>
      <sz val="10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Arial Narrow"/>
      <family val="2"/>
    </font>
    <font>
      <b/>
      <sz val="12"/>
      <name val="Arial Cyr"/>
      <family val="2"/>
    </font>
    <font>
      <b/>
      <sz val="11"/>
      <name val="Arial Cyr"/>
      <family val="2"/>
    </font>
    <font>
      <b/>
      <sz val="12"/>
      <name val="Courier New Cyr"/>
      <family val="3"/>
    </font>
    <font>
      <b/>
      <sz val="12"/>
      <name val="Arial"/>
      <family val="2"/>
    </font>
    <font>
      <sz val="12"/>
      <color indexed="10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sz val="12"/>
      <name val="Arial"/>
      <family val="0"/>
    </font>
    <font>
      <sz val="12"/>
      <name val="Arial CYR"/>
      <family val="2"/>
    </font>
    <font>
      <b/>
      <sz val="14"/>
      <name val="Arial CYR"/>
      <family val="2"/>
    </font>
    <font>
      <b/>
      <sz val="16"/>
      <name val="Arial Cyr"/>
      <family val="2"/>
    </font>
    <font>
      <b/>
      <sz val="14"/>
      <name val="Arial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4"/>
      <name val="Arial"/>
      <family val="2"/>
    </font>
    <font>
      <sz val="14"/>
      <color indexed="60"/>
      <name val="Arial Narrow"/>
      <family val="2"/>
    </font>
    <font>
      <sz val="11"/>
      <name val="Arial"/>
      <family val="0"/>
    </font>
    <font>
      <b/>
      <sz val="10"/>
      <name val="Arial"/>
      <family val="2"/>
    </font>
    <font>
      <b/>
      <sz val="16"/>
      <name val="Arial Narrow"/>
      <family val="2"/>
    </font>
    <font>
      <sz val="12"/>
      <name val="Arial Cyr"/>
      <family val="0"/>
    </font>
    <font>
      <sz val="8"/>
      <name val="Arial"/>
      <family val="0"/>
    </font>
    <font>
      <b/>
      <sz val="11"/>
      <name val="Arial"/>
      <family val="2"/>
    </font>
    <font>
      <b/>
      <sz val="14"/>
      <color indexed="10"/>
      <name val="Arial Narrow"/>
      <family val="2"/>
    </font>
    <font>
      <sz val="10"/>
      <color indexed="10"/>
      <name val="Arial"/>
      <family val="0"/>
    </font>
    <font>
      <sz val="10"/>
      <color indexed="10"/>
      <name val="Arial Cyr"/>
      <family val="0"/>
    </font>
    <font>
      <sz val="12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2" fillId="0" borderId="0" xfId="54" applyAlignment="1">
      <alignment/>
      <protection/>
    </xf>
    <xf numFmtId="0" fontId="2" fillId="0" borderId="0" xfId="54" applyFont="1">
      <alignment/>
      <protection/>
    </xf>
    <xf numFmtId="0" fontId="2" fillId="0" borderId="0" xfId="54">
      <alignment/>
      <protection/>
    </xf>
    <xf numFmtId="0" fontId="2" fillId="0" borderId="0" xfId="54" applyBorder="1">
      <alignment/>
      <protection/>
    </xf>
    <xf numFmtId="0" fontId="2" fillId="0" borderId="0" xfId="54" applyFont="1" applyFill="1">
      <alignment/>
      <protection/>
    </xf>
    <xf numFmtId="2" fontId="2" fillId="0" borderId="0" xfId="54" applyNumberFormat="1">
      <alignment/>
      <protection/>
    </xf>
    <xf numFmtId="0" fontId="10" fillId="0" borderId="0" xfId="54" applyNumberFormat="1" applyFont="1" applyFill="1">
      <alignment/>
      <protection/>
    </xf>
    <xf numFmtId="0" fontId="4" fillId="0" borderId="0" xfId="54" applyFont="1" applyFill="1" applyBorder="1" applyAlignment="1">
      <alignment horizontal="center" vertical="center"/>
      <protection/>
    </xf>
    <xf numFmtId="0" fontId="10" fillId="0" borderId="0" xfId="54" applyFont="1" applyFill="1" applyBorder="1" applyAlignment="1">
      <alignment horizontal="center"/>
      <protection/>
    </xf>
    <xf numFmtId="0" fontId="18" fillId="0" borderId="0" xfId="54" applyNumberFormat="1" applyFont="1" applyFill="1" applyBorder="1" applyAlignment="1">
      <alignment horizontal="center" vertical="center"/>
      <protection/>
    </xf>
    <xf numFmtId="0" fontId="18" fillId="0" borderId="10" xfId="54" applyNumberFormat="1" applyFont="1" applyFill="1" applyBorder="1" applyAlignment="1">
      <alignment horizontal="center" vertical="center"/>
      <protection/>
    </xf>
    <xf numFmtId="0" fontId="18" fillId="0" borderId="11" xfId="54" applyNumberFormat="1" applyFont="1" applyFill="1" applyBorder="1" applyAlignment="1">
      <alignment horizontal="center" vertical="center"/>
      <protection/>
    </xf>
    <xf numFmtId="0" fontId="14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14" xfId="54" applyFont="1" applyFill="1" applyBorder="1" applyAlignment="1">
      <alignment horizontal="center" vertical="center" textRotation="90" wrapText="1" shrinkToFit="1"/>
      <protection/>
    </xf>
    <xf numFmtId="0" fontId="10" fillId="0" borderId="0" xfId="54" applyFont="1" applyFill="1" applyBorder="1" applyAlignment="1">
      <alignment/>
      <protection/>
    </xf>
    <xf numFmtId="0" fontId="10" fillId="0" borderId="0" xfId="54" applyFont="1" applyFill="1" applyBorder="1" applyAlignment="1">
      <alignment horizontal="right"/>
      <protection/>
    </xf>
    <xf numFmtId="0" fontId="10" fillId="0" borderId="0" xfId="54" applyFont="1" applyFill="1" applyBorder="1" applyAlignment="1">
      <alignment horizontal="left"/>
      <protection/>
    </xf>
    <xf numFmtId="0" fontId="10" fillId="0" borderId="0" xfId="54" applyFont="1" applyFill="1">
      <alignment/>
      <protection/>
    </xf>
    <xf numFmtId="0" fontId="10" fillId="0" borderId="0" xfId="54" applyFont="1" applyFill="1" applyBorder="1" applyAlignment="1">
      <alignment horizontal="center" vertical="center"/>
      <protection/>
    </xf>
    <xf numFmtId="0" fontId="18" fillId="0" borderId="15" xfId="54" applyFont="1" applyFill="1" applyBorder="1" applyAlignment="1">
      <alignment horizontal="center" vertical="center" wrapText="1"/>
      <protection/>
    </xf>
    <xf numFmtId="0" fontId="18" fillId="0" borderId="16" xfId="54" applyFont="1" applyFill="1" applyBorder="1" applyAlignment="1">
      <alignment horizontal="center" vertical="center"/>
      <protection/>
    </xf>
    <xf numFmtId="0" fontId="18" fillId="0" borderId="11" xfId="54" applyFont="1" applyFill="1" applyBorder="1" applyAlignment="1">
      <alignment horizontal="center" vertical="center"/>
      <protection/>
    </xf>
    <xf numFmtId="0" fontId="18" fillId="0" borderId="14" xfId="54" applyFont="1" applyFill="1" applyBorder="1" applyAlignment="1">
      <alignment horizontal="center" vertical="center"/>
      <protection/>
    </xf>
    <xf numFmtId="49" fontId="18" fillId="0" borderId="15" xfId="54" applyNumberFormat="1" applyFont="1" applyFill="1" applyBorder="1" applyAlignment="1">
      <alignment horizontal="center" vertical="center"/>
      <protection/>
    </xf>
    <xf numFmtId="0" fontId="18" fillId="0" borderId="15" xfId="54" applyFont="1" applyFill="1" applyBorder="1" applyAlignment="1">
      <alignment horizontal="center" vertical="center"/>
      <protection/>
    </xf>
    <xf numFmtId="0" fontId="18" fillId="0" borderId="10" xfId="54" applyFont="1" applyFill="1" applyBorder="1" applyAlignment="1">
      <alignment horizontal="center" vertical="center"/>
      <protection/>
    </xf>
    <xf numFmtId="2" fontId="18" fillId="0" borderId="16" xfId="54" applyNumberFormat="1" applyFont="1" applyFill="1" applyBorder="1" applyAlignment="1">
      <alignment horizontal="center" vertical="center"/>
      <protection/>
    </xf>
    <xf numFmtId="0" fontId="18" fillId="0" borderId="14" xfId="54" applyNumberFormat="1" applyFont="1" applyFill="1" applyBorder="1" applyAlignment="1">
      <alignment horizontal="center" vertical="center"/>
      <protection/>
    </xf>
    <xf numFmtId="0" fontId="18" fillId="0" borderId="15" xfId="54" applyNumberFormat="1" applyFont="1" applyFill="1" applyBorder="1" applyAlignment="1">
      <alignment horizontal="center" vertical="center"/>
      <protection/>
    </xf>
    <xf numFmtId="0" fontId="18" fillId="0" borderId="16" xfId="54" applyNumberFormat="1" applyFont="1" applyFill="1" applyBorder="1" applyAlignment="1">
      <alignment horizontal="center" vertical="center"/>
      <protection/>
    </xf>
    <xf numFmtId="1" fontId="18" fillId="0" borderId="16" xfId="54" applyNumberFormat="1" applyFont="1" applyFill="1" applyBorder="1" applyAlignment="1">
      <alignment horizontal="center" vertical="center"/>
      <protection/>
    </xf>
    <xf numFmtId="1" fontId="18" fillId="0" borderId="11" xfId="54" applyNumberFormat="1" applyFont="1" applyFill="1" applyBorder="1" applyAlignment="1">
      <alignment horizontal="center" vertical="center"/>
      <protection/>
    </xf>
    <xf numFmtId="1" fontId="18" fillId="0" borderId="14" xfId="54" applyNumberFormat="1" applyFont="1" applyFill="1" applyBorder="1" applyAlignment="1">
      <alignment horizontal="center" vertical="center"/>
      <protection/>
    </xf>
    <xf numFmtId="1" fontId="18" fillId="0" borderId="15" xfId="54" applyNumberFormat="1" applyFont="1" applyFill="1" applyBorder="1" applyAlignment="1">
      <alignment horizontal="center" vertical="center"/>
      <protection/>
    </xf>
    <xf numFmtId="0" fontId="10" fillId="0" borderId="0" xfId="54" applyFont="1" applyFill="1" applyAlignment="1">
      <alignment horizontal="center" vertical="center"/>
      <protection/>
    </xf>
    <xf numFmtId="0" fontId="10" fillId="0" borderId="0" xfId="54" applyFont="1" applyFill="1" applyAlignment="1">
      <alignment horizontal="right"/>
      <protection/>
    </xf>
    <xf numFmtId="1" fontId="18" fillId="0" borderId="0" xfId="54" applyNumberFormat="1" applyFont="1" applyFill="1" applyBorder="1" applyAlignment="1">
      <alignment horizontal="center" vertical="center"/>
      <protection/>
    </xf>
    <xf numFmtId="2" fontId="18" fillId="0" borderId="0" xfId="54" applyNumberFormat="1" applyFont="1" applyFill="1" applyBorder="1" applyAlignment="1">
      <alignment horizontal="center" vertical="center"/>
      <protection/>
    </xf>
    <xf numFmtId="0" fontId="4" fillId="0" borderId="0" xfId="54" applyFont="1" applyFill="1" applyAlignment="1">
      <alignment horizontal="center" vertical="center"/>
      <protection/>
    </xf>
    <xf numFmtId="1" fontId="18" fillId="0" borderId="10" xfId="54" applyNumberFormat="1" applyFont="1" applyFill="1" applyBorder="1" applyAlignment="1">
      <alignment horizontal="center" vertical="center"/>
      <protection/>
    </xf>
    <xf numFmtId="0" fontId="10" fillId="0" borderId="17" xfId="54" applyFont="1" applyFill="1" applyBorder="1" applyAlignment="1">
      <alignment horizontal="center" vertical="center"/>
      <protection/>
    </xf>
    <xf numFmtId="0" fontId="10" fillId="0" borderId="18" xfId="54" applyFont="1" applyFill="1" applyBorder="1" applyAlignment="1">
      <alignment horizontal="left" vertical="center" wrapText="1"/>
      <protection/>
    </xf>
    <xf numFmtId="0" fontId="18" fillId="0" borderId="0" xfId="54" applyFont="1" applyFill="1" applyBorder="1" applyAlignment="1">
      <alignment horizontal="center" vertical="center"/>
      <protection/>
    </xf>
    <xf numFmtId="0" fontId="18" fillId="0" borderId="0" xfId="54" applyNumberFormat="1" applyFont="1" applyFill="1" applyAlignment="1">
      <alignment horizontal="center" vertical="center"/>
      <protection/>
    </xf>
    <xf numFmtId="2" fontId="10" fillId="0" borderId="0" xfId="60" applyNumberFormat="1" applyFont="1" applyFill="1" applyBorder="1" applyAlignment="1">
      <alignment horizontal="center"/>
    </xf>
    <xf numFmtId="0" fontId="10" fillId="0" borderId="0" xfId="54" applyNumberFormat="1" applyFont="1" applyFill="1" applyBorder="1">
      <alignment/>
      <protection/>
    </xf>
    <xf numFmtId="0" fontId="10" fillId="0" borderId="18" xfId="55" applyFont="1" applyFill="1" applyBorder="1" applyAlignment="1">
      <alignment horizontal="left" vertical="center" wrapText="1"/>
      <protection/>
    </xf>
    <xf numFmtId="49" fontId="18" fillId="0" borderId="16" xfId="54" applyNumberFormat="1" applyFont="1" applyFill="1" applyBorder="1" applyAlignment="1">
      <alignment horizontal="center" vertical="center"/>
      <protection/>
    </xf>
    <xf numFmtId="0" fontId="10" fillId="0" borderId="0" xfId="54" applyNumberFormat="1" applyFont="1" applyFill="1" applyBorder="1" applyAlignment="1">
      <alignment horizontal="center" vertical="center"/>
      <protection/>
    </xf>
    <xf numFmtId="0" fontId="18" fillId="0" borderId="0" xfId="54" applyFont="1" applyFill="1">
      <alignment/>
      <protection/>
    </xf>
    <xf numFmtId="0" fontId="4" fillId="0" borderId="14" xfId="54" applyFont="1" applyFill="1" applyBorder="1" applyAlignment="1">
      <alignment horizontal="center" vertical="center" textRotation="90" wrapText="1"/>
      <protection/>
    </xf>
    <xf numFmtId="0" fontId="19" fillId="0" borderId="17" xfId="0" applyFont="1" applyBorder="1" applyAlignment="1">
      <alignment horizontal="center" vertical="center"/>
    </xf>
    <xf numFmtId="0" fontId="18" fillId="0" borderId="19" xfId="54" applyFont="1" applyFill="1" applyBorder="1" applyAlignment="1">
      <alignment horizontal="center" vertical="center"/>
      <protection/>
    </xf>
    <xf numFmtId="0" fontId="16" fillId="0" borderId="0" xfId="0" applyFont="1" applyAlignment="1">
      <alignment horizontal="center"/>
    </xf>
    <xf numFmtId="0" fontId="21" fillId="0" borderId="0" xfId="0" applyFont="1" applyAlignment="1">
      <alignment/>
    </xf>
    <xf numFmtId="0" fontId="12" fillId="0" borderId="14" xfId="0" applyFont="1" applyFill="1" applyBorder="1" applyAlignment="1">
      <alignment vertical="top" wrapText="1"/>
    </xf>
    <xf numFmtId="0" fontId="17" fillId="0" borderId="0" xfId="54" applyFont="1" applyFill="1" applyBorder="1" applyAlignment="1">
      <alignment horizontal="center" vertical="center"/>
      <protection/>
    </xf>
    <xf numFmtId="0" fontId="12" fillId="0" borderId="17" xfId="54" applyFont="1" applyFill="1" applyBorder="1" applyAlignment="1">
      <alignment vertical="top" wrapText="1"/>
      <protection/>
    </xf>
    <xf numFmtId="0" fontId="16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20" fillId="0" borderId="0" xfId="53" applyFont="1" applyFill="1" applyBorder="1" applyAlignment="1">
      <alignment horizontal="center" vertical="center"/>
      <protection/>
    </xf>
    <xf numFmtId="0" fontId="18" fillId="0" borderId="18" xfId="54" applyFont="1" applyFill="1" applyBorder="1" applyAlignment="1">
      <alignment horizontal="center" vertical="center"/>
      <protection/>
    </xf>
    <xf numFmtId="0" fontId="20" fillId="0" borderId="17" xfId="53" applyFont="1" applyFill="1" applyBorder="1" applyAlignment="1">
      <alignment horizontal="center" vertical="center"/>
      <protection/>
    </xf>
    <xf numFmtId="1" fontId="18" fillId="0" borderId="20" xfId="54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4" fillId="0" borderId="0" xfId="54" applyFont="1" applyFill="1" applyAlignment="1">
      <alignment horizontal="right"/>
      <protection/>
    </xf>
    <xf numFmtId="0" fontId="18" fillId="0" borderId="20" xfId="54" applyFont="1" applyFill="1" applyBorder="1" applyAlignment="1">
      <alignment horizontal="center" vertical="center"/>
      <protection/>
    </xf>
    <xf numFmtId="2" fontId="18" fillId="0" borderId="20" xfId="54" applyNumberFormat="1" applyFont="1" applyFill="1" applyBorder="1" applyAlignment="1">
      <alignment horizontal="center" vertical="center"/>
      <protection/>
    </xf>
    <xf numFmtId="0" fontId="12" fillId="0" borderId="20" xfId="0" applyFont="1" applyFill="1" applyBorder="1" applyAlignment="1">
      <alignment vertical="top" wrapText="1"/>
    </xf>
    <xf numFmtId="0" fontId="12" fillId="0" borderId="0" xfId="0" applyFont="1" applyAlignment="1">
      <alignment horizontal="center"/>
    </xf>
    <xf numFmtId="0" fontId="8" fillId="0" borderId="0" xfId="54" applyFont="1" applyFill="1" applyAlignment="1">
      <alignment horizontal="left" vertical="center" wrapText="1"/>
      <protection/>
    </xf>
    <xf numFmtId="0" fontId="22" fillId="0" borderId="0" xfId="0" applyFont="1" applyAlignment="1">
      <alignment horizontal="left" wrapText="1"/>
    </xf>
    <xf numFmtId="0" fontId="16" fillId="0" borderId="21" xfId="0" applyFont="1" applyBorder="1" applyAlignment="1">
      <alignment/>
    </xf>
    <xf numFmtId="0" fontId="16" fillId="0" borderId="21" xfId="0" applyFont="1" applyBorder="1" applyAlignment="1">
      <alignment horizontal="center"/>
    </xf>
    <xf numFmtId="0" fontId="9" fillId="0" borderId="17" xfId="54" applyFont="1" applyFill="1" applyBorder="1" applyAlignment="1">
      <alignment horizontal="center" vertical="center"/>
      <protection/>
    </xf>
    <xf numFmtId="0" fontId="12" fillId="0" borderId="0" xfId="54" applyFont="1" applyFill="1" applyBorder="1" applyAlignment="1">
      <alignment vertical="top" wrapText="1"/>
      <protection/>
    </xf>
    <xf numFmtId="0" fontId="17" fillId="0" borderId="0" xfId="54" applyFont="1" applyFill="1" applyAlignment="1">
      <alignment horizontal="right"/>
      <protection/>
    </xf>
    <xf numFmtId="0" fontId="22" fillId="0" borderId="0" xfId="0" applyFont="1" applyBorder="1" applyAlignment="1">
      <alignment/>
    </xf>
    <xf numFmtId="0" fontId="17" fillId="0" borderId="0" xfId="54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54" applyFont="1" applyFill="1" applyBorder="1" applyAlignment="1">
      <alignment vertical="center" wrapText="1"/>
      <protection/>
    </xf>
    <xf numFmtId="197" fontId="18" fillId="0" borderId="14" xfId="54" applyNumberFormat="1" applyFont="1" applyFill="1" applyBorder="1" applyAlignment="1">
      <alignment horizontal="center" vertical="center"/>
      <protection/>
    </xf>
    <xf numFmtId="0" fontId="19" fillId="0" borderId="19" xfId="0" applyFont="1" applyBorder="1" applyAlignment="1">
      <alignment horizontal="center"/>
    </xf>
    <xf numFmtId="197" fontId="17" fillId="0" borderId="0" xfId="54" applyNumberFormat="1" applyFont="1" applyFill="1" applyBorder="1" applyAlignment="1">
      <alignment horizontal="center" vertical="center"/>
      <protection/>
    </xf>
    <xf numFmtId="0" fontId="13" fillId="0" borderId="14" xfId="0" applyFont="1" applyFill="1" applyBorder="1" applyAlignment="1">
      <alignment vertical="top" wrapText="1"/>
    </xf>
    <xf numFmtId="0" fontId="18" fillId="0" borderId="0" xfId="54" applyFont="1" applyFill="1" applyBorder="1" applyAlignment="1">
      <alignment horizontal="center" vertical="center"/>
      <protection/>
    </xf>
    <xf numFmtId="2" fontId="18" fillId="0" borderId="0" xfId="54" applyNumberFormat="1" applyFont="1" applyFill="1" applyBorder="1" applyAlignment="1">
      <alignment horizontal="center" vertical="center"/>
      <protection/>
    </xf>
    <xf numFmtId="0" fontId="19" fillId="0" borderId="17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1" fontId="18" fillId="33" borderId="15" xfId="54" applyNumberFormat="1" applyFont="1" applyFill="1" applyBorder="1" applyAlignment="1">
      <alignment horizontal="center" vertical="center"/>
      <protection/>
    </xf>
    <xf numFmtId="0" fontId="18" fillId="0" borderId="16" xfId="53" applyFont="1" applyFill="1" applyBorder="1" applyAlignment="1">
      <alignment horizontal="center" vertical="center"/>
      <protection/>
    </xf>
    <xf numFmtId="0" fontId="24" fillId="0" borderId="17" xfId="0" applyFont="1" applyFill="1" applyBorder="1" applyAlignment="1">
      <alignment vertical="top" wrapText="1"/>
    </xf>
    <xf numFmtId="0" fontId="1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197" fontId="17" fillId="0" borderId="20" xfId="54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1" fontId="18" fillId="33" borderId="16" xfId="54" applyNumberFormat="1" applyFont="1" applyFill="1" applyBorder="1" applyAlignment="1">
      <alignment horizontal="center" vertical="center"/>
      <protection/>
    </xf>
    <xf numFmtId="0" fontId="18" fillId="33" borderId="15" xfId="54" applyFont="1" applyFill="1" applyBorder="1" applyAlignment="1">
      <alignment horizontal="center" vertical="center"/>
      <protection/>
    </xf>
    <xf numFmtId="1" fontId="18" fillId="33" borderId="14" xfId="54" applyNumberFormat="1" applyFont="1" applyFill="1" applyBorder="1" applyAlignment="1">
      <alignment horizontal="center" vertical="center"/>
      <protection/>
    </xf>
    <xf numFmtId="0" fontId="8" fillId="0" borderId="22" xfId="0" applyFont="1" applyFill="1" applyBorder="1" applyAlignment="1">
      <alignment horizontal="center" vertical="center"/>
    </xf>
    <xf numFmtId="197" fontId="27" fillId="0" borderId="0" xfId="54" applyNumberFormat="1" applyFont="1" applyFill="1" applyBorder="1" applyAlignment="1">
      <alignment horizontal="center" vertical="center"/>
      <protection/>
    </xf>
    <xf numFmtId="0" fontId="4" fillId="0" borderId="17" xfId="0" applyFont="1" applyFill="1" applyBorder="1" applyAlignment="1">
      <alignment horizontal="left" vertical="center" wrapText="1"/>
    </xf>
    <xf numFmtId="0" fontId="28" fillId="0" borderId="0" xfId="0" applyFont="1" applyAlignment="1">
      <alignment/>
    </xf>
    <xf numFmtId="0" fontId="29" fillId="0" borderId="0" xfId="54" applyFont="1" applyFill="1">
      <alignment/>
      <protection/>
    </xf>
    <xf numFmtId="0" fontId="8" fillId="0" borderId="21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10" fillId="0" borderId="23" xfId="54" applyFont="1" applyFill="1" applyBorder="1" applyAlignment="1">
      <alignment horizontal="center" vertical="center"/>
      <protection/>
    </xf>
    <xf numFmtId="0" fontId="15" fillId="0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5" fillId="0" borderId="0" xfId="54" applyFont="1" applyFill="1" applyAlignment="1">
      <alignment/>
      <protection/>
    </xf>
    <xf numFmtId="0" fontId="8" fillId="0" borderId="0" xfId="0" applyFont="1" applyAlignment="1">
      <alignment/>
    </xf>
    <xf numFmtId="0" fontId="5" fillId="0" borderId="0" xfId="54" applyFont="1" applyFill="1" applyAlignment="1">
      <alignment horizontal="left"/>
      <protection/>
    </xf>
    <xf numFmtId="0" fontId="4" fillId="0" borderId="0" xfId="54" applyFont="1" applyFill="1" applyBorder="1" applyAlignment="1">
      <alignment horizontal="left"/>
      <protection/>
    </xf>
    <xf numFmtId="0" fontId="18" fillId="0" borderId="0" xfId="54" applyFont="1" applyFill="1" applyAlignment="1">
      <alignment horizontal="right"/>
      <protection/>
    </xf>
    <xf numFmtId="0" fontId="4" fillId="0" borderId="20" xfId="54" applyFont="1" applyFill="1" applyBorder="1" applyAlignment="1">
      <alignment horizontal="center" vertical="center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0" xfId="54" applyFont="1" applyFill="1" applyAlignment="1">
      <alignment/>
      <protection/>
    </xf>
    <xf numFmtId="0" fontId="4" fillId="0" borderId="0" xfId="0" applyFont="1" applyFill="1" applyAlignment="1">
      <alignment/>
    </xf>
    <xf numFmtId="0" fontId="7" fillId="0" borderId="27" xfId="54" applyFont="1" applyFill="1" applyBorder="1" applyAlignment="1">
      <alignment horizontal="center" vertical="center" textRotation="90" wrapText="1" shrinkToFit="1"/>
      <protection/>
    </xf>
    <xf numFmtId="0" fontId="7" fillId="0" borderId="28" xfId="54" applyFont="1" applyFill="1" applyBorder="1" applyAlignment="1">
      <alignment horizontal="center" vertical="center" textRotation="90" wrapText="1" shrinkToFit="1"/>
      <protection/>
    </xf>
    <xf numFmtId="0" fontId="7" fillId="0" borderId="29" xfId="54" applyFont="1" applyFill="1" applyBorder="1" applyAlignment="1">
      <alignment horizontal="center" vertical="center" textRotation="90" wrapText="1" shrinkToFit="1"/>
      <protection/>
    </xf>
    <xf numFmtId="0" fontId="7" fillId="0" borderId="30" xfId="54" applyFont="1" applyFill="1" applyBorder="1" applyAlignment="1">
      <alignment horizontal="center" vertical="center" textRotation="90" wrapText="1" shrinkToFit="1"/>
      <protection/>
    </xf>
    <xf numFmtId="0" fontId="5" fillId="0" borderId="31" xfId="54" applyFont="1" applyFill="1" applyBorder="1" applyAlignment="1">
      <alignment horizontal="center" vertical="center" textRotation="90" wrapText="1" shrinkToFit="1"/>
      <protection/>
    </xf>
    <xf numFmtId="0" fontId="5" fillId="0" borderId="32" xfId="54" applyFont="1" applyFill="1" applyBorder="1" applyAlignment="1">
      <alignment horizontal="center" vertical="center" textRotation="90" wrapText="1" shrinkToFit="1"/>
      <protection/>
    </xf>
    <xf numFmtId="0" fontId="8" fillId="0" borderId="33" xfId="0" applyFont="1" applyBorder="1" applyAlignment="1">
      <alignment horizontal="center" vertical="center" textRotation="90"/>
    </xf>
    <xf numFmtId="0" fontId="8" fillId="0" borderId="34" xfId="0" applyFont="1" applyBorder="1" applyAlignment="1">
      <alignment horizontal="center" vertical="center" textRotation="90"/>
    </xf>
    <xf numFmtId="0" fontId="8" fillId="0" borderId="35" xfId="0" applyFont="1" applyBorder="1" applyAlignment="1">
      <alignment horizontal="center" vertical="center" textRotation="90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textRotation="90" wrapText="1"/>
    </xf>
    <xf numFmtId="0" fontId="4" fillId="0" borderId="30" xfId="0" applyFont="1" applyFill="1" applyBorder="1" applyAlignment="1">
      <alignment horizontal="center" vertical="center" textRotation="90" wrapText="1"/>
    </xf>
    <xf numFmtId="0" fontId="5" fillId="0" borderId="10" xfId="54" applyFont="1" applyFill="1" applyBorder="1" applyAlignment="1">
      <alignment horizontal="fill" vertical="center" wrapText="1" shrinkToFit="1"/>
      <protection/>
    </xf>
    <xf numFmtId="0" fontId="5" fillId="0" borderId="38" xfId="54" applyFont="1" applyFill="1" applyBorder="1" applyAlignment="1">
      <alignment horizontal="fill" vertical="center" wrapText="1" shrinkToFit="1"/>
      <protection/>
    </xf>
    <xf numFmtId="0" fontId="5" fillId="0" borderId="11" xfId="54" applyFont="1" applyFill="1" applyBorder="1" applyAlignment="1">
      <alignment horizontal="fill" vertical="center" wrapText="1" shrinkToFit="1"/>
      <protection/>
    </xf>
    <xf numFmtId="0" fontId="5" fillId="0" borderId="39" xfId="54" applyFont="1" applyFill="1" applyBorder="1" applyAlignment="1">
      <alignment horizontal="center" vertical="center" wrapText="1"/>
      <protection/>
    </xf>
    <xf numFmtId="0" fontId="5" fillId="0" borderId="13" xfId="54" applyFont="1" applyFill="1" applyBorder="1" applyAlignment="1">
      <alignment horizontal="center" vertical="center" wrapText="1"/>
      <protection/>
    </xf>
    <xf numFmtId="0" fontId="5" fillId="0" borderId="15" xfId="54" applyFont="1" applyFill="1" applyBorder="1" applyAlignment="1">
      <alignment horizontal="center" vertical="center" textRotation="90"/>
      <protection/>
    </xf>
    <xf numFmtId="0" fontId="5" fillId="0" borderId="16" xfId="54" applyFont="1" applyFill="1" applyBorder="1" applyAlignment="1">
      <alignment horizontal="center" vertical="center" textRotation="90"/>
      <protection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/>
    </xf>
    <xf numFmtId="0" fontId="12" fillId="0" borderId="44" xfId="0" applyFont="1" applyFill="1" applyBorder="1" applyAlignment="1">
      <alignment horizontal="center"/>
    </xf>
    <xf numFmtId="0" fontId="12" fillId="0" borderId="47" xfId="0" applyFont="1" applyFill="1" applyBorder="1" applyAlignment="1">
      <alignment horizontal="center"/>
    </xf>
    <xf numFmtId="0" fontId="12" fillId="0" borderId="45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14" fillId="0" borderId="48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1" xfId="54" applyFont="1" applyFill="1" applyBorder="1" applyAlignment="1">
      <alignment horizontal="center" vertical="center"/>
      <protection/>
    </xf>
    <xf numFmtId="0" fontId="5" fillId="0" borderId="48" xfId="54" applyFont="1" applyFill="1" applyBorder="1" applyAlignment="1">
      <alignment horizontal="center" vertical="center"/>
      <protection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4" fillId="0" borderId="33" xfId="0" applyFont="1" applyFill="1" applyBorder="1" applyAlignment="1">
      <alignment horizontal="center" vertical="center" textRotation="90"/>
    </xf>
    <xf numFmtId="0" fontId="4" fillId="0" borderId="34" xfId="0" applyFont="1" applyFill="1" applyBorder="1" applyAlignment="1">
      <alignment horizontal="center" vertical="center" textRotation="90"/>
    </xf>
    <xf numFmtId="0" fontId="4" fillId="0" borderId="35" xfId="0" applyFont="1" applyFill="1" applyBorder="1" applyAlignment="1">
      <alignment horizontal="center" vertical="center" textRotation="90"/>
    </xf>
    <xf numFmtId="0" fontId="5" fillId="0" borderId="33" xfId="54" applyFont="1" applyFill="1" applyBorder="1" applyAlignment="1">
      <alignment horizontal="center" vertical="center"/>
      <protection/>
    </xf>
    <xf numFmtId="0" fontId="5" fillId="0" borderId="34" xfId="54" applyFont="1" applyFill="1" applyBorder="1" applyAlignment="1">
      <alignment horizontal="center" vertical="center"/>
      <protection/>
    </xf>
    <xf numFmtId="0" fontId="5" fillId="0" borderId="35" xfId="54" applyFont="1" applyFill="1" applyBorder="1" applyAlignment="1">
      <alignment horizontal="center" vertical="center"/>
      <protection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6" fillId="0" borderId="0" xfId="0" applyFont="1" applyAlignment="1">
      <alignment wrapText="1"/>
    </xf>
    <xf numFmtId="0" fontId="4" fillId="0" borderId="10" xfId="54" applyNumberFormat="1" applyFont="1" applyFill="1" applyBorder="1" applyAlignment="1">
      <alignment horizontal="center" vertical="center"/>
      <protection/>
    </xf>
    <xf numFmtId="0" fontId="4" fillId="0" borderId="38" xfId="54" applyNumberFormat="1" applyFont="1" applyFill="1" applyBorder="1" applyAlignment="1">
      <alignment horizontal="center" vertical="center"/>
      <protection/>
    </xf>
    <xf numFmtId="0" fontId="4" fillId="0" borderId="19" xfId="54" applyNumberFormat="1" applyFont="1" applyFill="1" applyBorder="1" applyAlignment="1">
      <alignment horizontal="center" vertical="center"/>
      <protection/>
    </xf>
    <xf numFmtId="0" fontId="4" fillId="0" borderId="11" xfId="54" applyNumberFormat="1" applyFont="1" applyFill="1" applyBorder="1" applyAlignment="1">
      <alignment horizontal="center" vertical="center"/>
      <protection/>
    </xf>
    <xf numFmtId="0" fontId="0" fillId="0" borderId="51" xfId="0" applyBorder="1" applyAlignment="1">
      <alignment/>
    </xf>
    <xf numFmtId="0" fontId="10" fillId="0" borderId="0" xfId="54" applyFont="1" applyFill="1" applyAlignment="1">
      <alignment horizontal="right"/>
      <protection/>
    </xf>
    <xf numFmtId="0" fontId="12" fillId="0" borderId="51" xfId="0" applyFont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29" xfId="0" applyFont="1" applyFill="1" applyBorder="1" applyAlignment="1">
      <alignment horizontal="center" vertical="center" textRotation="90"/>
    </xf>
    <xf numFmtId="0" fontId="8" fillId="0" borderId="30" xfId="0" applyFont="1" applyFill="1" applyBorder="1" applyAlignment="1">
      <alignment horizontal="center" vertical="center" textRotation="90"/>
    </xf>
    <xf numFmtId="0" fontId="5" fillId="0" borderId="31" xfId="0" applyFont="1" applyFill="1" applyBorder="1" applyAlignment="1">
      <alignment horizontal="center" vertical="center" textRotation="90" wrapText="1"/>
    </xf>
    <xf numFmtId="0" fontId="5" fillId="0" borderId="32" xfId="0" applyFont="1" applyFill="1" applyBorder="1" applyAlignment="1">
      <alignment horizontal="center" vertical="center" textRotation="90" wrapText="1"/>
    </xf>
    <xf numFmtId="0" fontId="5" fillId="0" borderId="29" xfId="0" applyFont="1" applyFill="1" applyBorder="1" applyAlignment="1">
      <alignment horizontal="center" vertical="center" textRotation="90" wrapText="1"/>
    </xf>
    <xf numFmtId="0" fontId="5" fillId="0" borderId="30" xfId="0" applyFont="1" applyFill="1" applyBorder="1" applyAlignment="1">
      <alignment horizontal="center" vertical="center" textRotation="90" wrapText="1"/>
    </xf>
    <xf numFmtId="0" fontId="5" fillId="0" borderId="23" xfId="54" applyFont="1" applyFill="1" applyBorder="1" applyAlignment="1">
      <alignment horizontal="center" vertical="center" textRotation="90" wrapText="1" shrinkToFit="1"/>
      <protection/>
    </xf>
    <xf numFmtId="0" fontId="5" fillId="0" borderId="45" xfId="54" applyFont="1" applyFill="1" applyBorder="1" applyAlignment="1">
      <alignment horizontal="center" vertical="center" textRotation="90" wrapText="1" shrinkToFit="1"/>
      <protection/>
    </xf>
    <xf numFmtId="0" fontId="5" fillId="0" borderId="42" xfId="54" applyFont="1" applyFill="1" applyBorder="1" applyAlignment="1">
      <alignment horizontal="center" vertical="center" wrapText="1"/>
      <protection/>
    </xf>
    <xf numFmtId="0" fontId="5" fillId="0" borderId="43" xfId="54" applyFont="1" applyFill="1" applyBorder="1" applyAlignment="1">
      <alignment horizontal="center" vertical="center" wrapText="1"/>
      <protection/>
    </xf>
    <xf numFmtId="0" fontId="5" fillId="0" borderId="46" xfId="54" applyFont="1" applyFill="1" applyBorder="1" applyAlignment="1">
      <alignment horizontal="center" vertical="center" wrapText="1"/>
      <protection/>
    </xf>
    <xf numFmtId="0" fontId="5" fillId="0" borderId="44" xfId="54" applyFont="1" applyFill="1" applyBorder="1" applyAlignment="1">
      <alignment horizontal="center" vertical="center" wrapText="1"/>
      <protection/>
    </xf>
    <xf numFmtId="0" fontId="5" fillId="0" borderId="0" xfId="54" applyFont="1" applyFill="1" applyBorder="1" applyAlignment="1">
      <alignment horizontal="center" vertical="center" wrapText="1"/>
      <protection/>
    </xf>
    <xf numFmtId="0" fontId="5" fillId="0" borderId="47" xfId="54" applyFont="1" applyFill="1" applyBorder="1" applyAlignment="1">
      <alignment horizontal="center" vertical="center" wrapText="1"/>
      <protection/>
    </xf>
    <xf numFmtId="0" fontId="5" fillId="0" borderId="52" xfId="54" applyFont="1" applyFill="1" applyBorder="1" applyAlignment="1">
      <alignment horizontal="center" vertical="center" wrapText="1"/>
      <protection/>
    </xf>
    <xf numFmtId="0" fontId="16" fillId="0" borderId="0" xfId="0" applyFont="1" applyAlignment="1">
      <alignment horizontal="right"/>
    </xf>
    <xf numFmtId="0" fontId="0" fillId="0" borderId="47" xfId="0" applyBorder="1" applyAlignment="1">
      <alignment/>
    </xf>
    <xf numFmtId="197" fontId="23" fillId="0" borderId="21" xfId="54" applyNumberFormat="1" applyFont="1" applyFill="1" applyBorder="1" applyAlignment="1">
      <alignment horizontal="center" vertical="center"/>
      <protection/>
    </xf>
    <xf numFmtId="0" fontId="8" fillId="0" borderId="0" xfId="54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1" fontId="17" fillId="0" borderId="21" xfId="54" applyNumberFormat="1" applyFont="1" applyFill="1" applyBorder="1" applyAlignment="1">
      <alignment horizontal="center" vertical="center"/>
      <protection/>
    </xf>
    <xf numFmtId="0" fontId="17" fillId="0" borderId="21" xfId="54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/>
    </xf>
    <xf numFmtId="0" fontId="17" fillId="0" borderId="0" xfId="54" applyFont="1" applyFill="1" applyAlignment="1">
      <alignment horizontal="right"/>
      <protection/>
    </xf>
    <xf numFmtId="0" fontId="22" fillId="0" borderId="0" xfId="0" applyFont="1" applyBorder="1" applyAlignment="1">
      <alignment/>
    </xf>
    <xf numFmtId="0" fontId="17" fillId="0" borderId="0" xfId="54" applyFont="1" applyFill="1" applyBorder="1" applyAlignment="1">
      <alignment horizontal="left"/>
      <protection/>
    </xf>
    <xf numFmtId="0" fontId="17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54" applyFont="1" applyFill="1" applyBorder="1" applyAlignment="1">
      <alignment horizontal="left" vertical="top" wrapText="1"/>
      <protection/>
    </xf>
    <xf numFmtId="0" fontId="8" fillId="0" borderId="0" xfId="0" applyFont="1" applyFill="1" applyBorder="1" applyAlignment="1">
      <alignment horizontal="left"/>
    </xf>
    <xf numFmtId="0" fontId="18" fillId="0" borderId="48" xfId="54" applyNumberFormat="1" applyFont="1" applyFill="1" applyBorder="1" applyAlignment="1">
      <alignment horizontal="center" vertical="center"/>
      <protection/>
    </xf>
    <xf numFmtId="0" fontId="18" fillId="0" borderId="49" xfId="54" applyNumberFormat="1" applyFont="1" applyFill="1" applyBorder="1" applyAlignment="1">
      <alignment horizontal="center" vertical="center"/>
      <protection/>
    </xf>
    <xf numFmtId="0" fontId="18" fillId="0" borderId="50" xfId="54" applyNumberFormat="1" applyFont="1" applyFill="1" applyBorder="1" applyAlignment="1">
      <alignment horizontal="center" vertical="center"/>
      <protection/>
    </xf>
    <xf numFmtId="0" fontId="5" fillId="0" borderId="53" xfId="54" applyFont="1" applyFill="1" applyBorder="1" applyAlignment="1">
      <alignment horizontal="center" vertical="center" wrapText="1"/>
      <protection/>
    </xf>
    <xf numFmtId="0" fontId="8" fillId="0" borderId="4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textRotation="90"/>
    </xf>
    <xf numFmtId="0" fontId="8" fillId="0" borderId="32" xfId="0" applyFont="1" applyFill="1" applyBorder="1" applyAlignment="1">
      <alignment horizontal="center" vertical="center" textRotation="90"/>
    </xf>
    <xf numFmtId="0" fontId="30" fillId="0" borderId="0" xfId="0" applyFont="1" applyBorder="1" applyAlignment="1">
      <alignment horizontal="left" wrapText="1"/>
    </xf>
    <xf numFmtId="0" fontId="12" fillId="0" borderId="0" xfId="0" applyFont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Годовой план" xfId="53"/>
    <cellStyle name="Обычный_Уч.план1" xfId="54"/>
    <cellStyle name="Обычный_Штатное расписание 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0</xdr:row>
      <xdr:rowOff>0</xdr:rowOff>
    </xdr:from>
    <xdr:to>
      <xdr:col>19</xdr:col>
      <xdr:colOff>0</xdr:colOff>
      <xdr:row>0</xdr:row>
      <xdr:rowOff>0</xdr:rowOff>
    </xdr:to>
    <xdr:pic>
      <xdr:nvPicPr>
        <xdr:cNvPr id="1" name="Picture 1" descr="Бузил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86950" y="0"/>
          <a:ext cx="333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161925</xdr:colOff>
      <xdr:row>0</xdr:row>
      <xdr:rowOff>0</xdr:rowOff>
    </xdr:from>
    <xdr:to>
      <xdr:col>12</xdr:col>
      <xdr:colOff>104775</xdr:colOff>
      <xdr:row>0</xdr:row>
      <xdr:rowOff>0</xdr:rowOff>
    </xdr:to>
    <xdr:pic>
      <xdr:nvPicPr>
        <xdr:cNvPr id="2" name="Picture 2" descr="Бузил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1152525</xdr:colOff>
      <xdr:row>24</xdr:row>
      <xdr:rowOff>0</xdr:rowOff>
    </xdr:from>
    <xdr:to>
      <xdr:col>8</xdr:col>
      <xdr:colOff>0</xdr:colOff>
      <xdr:row>24</xdr:row>
      <xdr:rowOff>0</xdr:rowOff>
    </xdr:to>
    <xdr:pic>
      <xdr:nvPicPr>
        <xdr:cNvPr id="3" name="Picture 7" descr="Бузил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6981825"/>
          <a:ext cx="2371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904875</xdr:colOff>
      <xdr:row>19</xdr:row>
      <xdr:rowOff>0</xdr:rowOff>
    </xdr:from>
    <xdr:to>
      <xdr:col>7</xdr:col>
      <xdr:colOff>123825</xdr:colOff>
      <xdr:row>20</xdr:row>
      <xdr:rowOff>0</xdr:rowOff>
    </xdr:to>
    <xdr:pic>
      <xdr:nvPicPr>
        <xdr:cNvPr id="4" name="Picture 9" descr="Бузил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5772150"/>
          <a:ext cx="2371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2038350</xdr:colOff>
      <xdr:row>26</xdr:row>
      <xdr:rowOff>142875</xdr:rowOff>
    </xdr:from>
    <xdr:to>
      <xdr:col>4</xdr:col>
      <xdr:colOff>438150</xdr:colOff>
      <xdr:row>27</xdr:row>
      <xdr:rowOff>247650</xdr:rowOff>
    </xdr:to>
    <xdr:pic>
      <xdr:nvPicPr>
        <xdr:cNvPr id="1" name="Picture 18" descr="Бузил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0200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419100</xdr:colOff>
      <xdr:row>0</xdr:row>
      <xdr:rowOff>0</xdr:rowOff>
    </xdr:from>
    <xdr:to>
      <xdr:col>4</xdr:col>
      <xdr:colOff>466725</xdr:colOff>
      <xdr:row>0</xdr:row>
      <xdr:rowOff>0</xdr:rowOff>
    </xdr:to>
    <xdr:pic>
      <xdr:nvPicPr>
        <xdr:cNvPr id="2" name="Picture 1" descr="Бузил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413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16"/>
  <sheetViews>
    <sheetView zoomScale="75" zoomScaleNormal="75" zoomScalePageLayoutView="0" workbookViewId="0" topLeftCell="E1">
      <selection activeCell="A12" sqref="A12:IV15"/>
    </sheetView>
  </sheetViews>
  <sheetFormatPr defaultColWidth="9.140625" defaultRowHeight="12.75"/>
  <cols>
    <col min="1" max="1" width="1.421875" style="0" customWidth="1"/>
    <col min="2" max="2" width="6.00390625" style="0" customWidth="1"/>
    <col min="3" max="3" width="29.421875" style="0" customWidth="1"/>
    <col min="4" max="4" width="29.57421875" style="0" customWidth="1"/>
    <col min="5" max="5" width="6.140625" style="0" customWidth="1"/>
    <col min="6" max="6" width="7.421875" style="0" customWidth="1"/>
    <col min="7" max="7" width="6.421875" style="0" customWidth="1"/>
    <col min="8" max="8" width="5.7109375" style="0" customWidth="1"/>
    <col min="9" max="9" width="5.421875" style="0" customWidth="1"/>
    <col min="10" max="11" width="5.7109375" style="0" customWidth="1"/>
    <col min="12" max="12" width="5.28125" style="0" customWidth="1"/>
    <col min="13" max="13" width="5.140625" style="0" customWidth="1"/>
    <col min="14" max="14" width="6.00390625" style="0" customWidth="1"/>
    <col min="15" max="15" width="5.421875" style="0" customWidth="1"/>
    <col min="16" max="16" width="6.421875" style="0" customWidth="1"/>
    <col min="17" max="17" width="7.00390625" style="0" customWidth="1"/>
    <col min="18" max="20" width="5.140625" style="0" customWidth="1"/>
    <col min="21" max="21" width="9.00390625" style="0" customWidth="1"/>
    <col min="22" max="22" width="4.57421875" style="0" customWidth="1"/>
    <col min="23" max="23" width="5.8515625" style="0" customWidth="1"/>
    <col min="24" max="24" width="4.8515625" style="0" customWidth="1"/>
    <col min="25" max="25" width="5.8515625" style="0" customWidth="1"/>
    <col min="26" max="26" width="5.140625" style="0" customWidth="1"/>
    <col min="27" max="27" width="5.7109375" style="0" customWidth="1"/>
    <col min="28" max="28" width="5.57421875" style="0" customWidth="1"/>
    <col min="29" max="29" width="6.140625" style="0" customWidth="1"/>
    <col min="30" max="30" width="4.8515625" style="0" customWidth="1"/>
    <col min="31" max="31" width="4.7109375" style="0" customWidth="1"/>
    <col min="32" max="32" width="4.8515625" style="0" customWidth="1"/>
    <col min="33" max="33" width="5.7109375" style="0" customWidth="1"/>
    <col min="34" max="34" width="16.57421875" style="0" customWidth="1"/>
  </cols>
  <sheetData>
    <row r="1" spans="2:33" ht="20.25">
      <c r="B1" s="112" t="s">
        <v>77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5"/>
    </row>
    <row r="2" spans="2:33" ht="18.75" thickBot="1">
      <c r="B2" s="13"/>
      <c r="C2" s="166" t="s">
        <v>85</v>
      </c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5"/>
    </row>
    <row r="3" spans="2:34" ht="18.75" customHeight="1" thickBot="1">
      <c r="B3" s="167" t="s">
        <v>0</v>
      </c>
      <c r="C3" s="170" t="s">
        <v>1</v>
      </c>
      <c r="D3" s="173" t="s">
        <v>10</v>
      </c>
      <c r="E3" s="202" t="s">
        <v>24</v>
      </c>
      <c r="F3" s="203"/>
      <c r="G3" s="204"/>
      <c r="H3" s="177" t="s">
        <v>25</v>
      </c>
      <c r="I3" s="178"/>
      <c r="J3" s="148" t="s">
        <v>26</v>
      </c>
      <c r="K3" s="149"/>
      <c r="L3" s="149"/>
      <c r="M3" s="149"/>
      <c r="N3" s="149"/>
      <c r="O3" s="149"/>
      <c r="P3" s="153" t="s">
        <v>9</v>
      </c>
      <c r="Q3" s="154"/>
      <c r="R3" s="159" t="s">
        <v>50</v>
      </c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31" t="s">
        <v>73</v>
      </c>
    </row>
    <row r="4" spans="2:34" ht="16.5" customHeight="1" thickBot="1">
      <c r="B4" s="168"/>
      <c r="C4" s="171"/>
      <c r="D4" s="174"/>
      <c r="E4" s="205"/>
      <c r="F4" s="206"/>
      <c r="G4" s="207"/>
      <c r="H4" s="179"/>
      <c r="I4" s="180"/>
      <c r="J4" s="150"/>
      <c r="K4" s="151"/>
      <c r="L4" s="151"/>
      <c r="M4" s="151"/>
      <c r="N4" s="151"/>
      <c r="O4" s="151"/>
      <c r="P4" s="155"/>
      <c r="Q4" s="156"/>
      <c r="R4" s="161" t="s">
        <v>46</v>
      </c>
      <c r="S4" s="161"/>
      <c r="T4" s="161"/>
      <c r="U4" s="161"/>
      <c r="V4" s="161"/>
      <c r="W4" s="161"/>
      <c r="X4" s="161"/>
      <c r="Y4" s="161"/>
      <c r="Z4" s="162" t="s">
        <v>47</v>
      </c>
      <c r="AA4" s="162"/>
      <c r="AB4" s="162"/>
      <c r="AC4" s="162"/>
      <c r="AD4" s="162"/>
      <c r="AE4" s="162"/>
      <c r="AF4" s="162"/>
      <c r="AG4" s="163"/>
      <c r="AH4" s="132"/>
    </row>
    <row r="5" spans="2:34" ht="22.5" customHeight="1" thickBot="1">
      <c r="B5" s="168"/>
      <c r="C5" s="171"/>
      <c r="D5" s="174"/>
      <c r="E5" s="205"/>
      <c r="F5" s="206"/>
      <c r="G5" s="208"/>
      <c r="H5" s="179"/>
      <c r="I5" s="180"/>
      <c r="J5" s="150"/>
      <c r="K5" s="151"/>
      <c r="L5" s="151"/>
      <c r="M5" s="151"/>
      <c r="N5" s="151"/>
      <c r="O5" s="151"/>
      <c r="P5" s="155"/>
      <c r="Q5" s="156"/>
      <c r="R5" s="164" t="s">
        <v>27</v>
      </c>
      <c r="S5" s="165"/>
      <c r="T5" s="165"/>
      <c r="U5" s="165"/>
      <c r="V5" s="164" t="s">
        <v>28</v>
      </c>
      <c r="W5" s="165"/>
      <c r="X5" s="165"/>
      <c r="Y5" s="183"/>
      <c r="Z5" s="164" t="s">
        <v>29</v>
      </c>
      <c r="AA5" s="165"/>
      <c r="AB5" s="165"/>
      <c r="AC5" s="183"/>
      <c r="AD5" s="164" t="s">
        <v>30</v>
      </c>
      <c r="AE5" s="165"/>
      <c r="AF5" s="165"/>
      <c r="AG5" s="165"/>
      <c r="AH5" s="132"/>
    </row>
    <row r="6" spans="2:34" ht="15.75" customHeight="1">
      <c r="B6" s="168"/>
      <c r="C6" s="171"/>
      <c r="D6" s="175"/>
      <c r="E6" s="141" t="s">
        <v>31</v>
      </c>
      <c r="F6" s="142"/>
      <c r="G6" s="104" t="s">
        <v>74</v>
      </c>
      <c r="H6" s="181"/>
      <c r="I6" s="182"/>
      <c r="J6" s="152"/>
      <c r="K6" s="151"/>
      <c r="L6" s="151"/>
      <c r="M6" s="151"/>
      <c r="N6" s="151"/>
      <c r="O6" s="151"/>
      <c r="P6" s="157"/>
      <c r="Q6" s="158"/>
      <c r="R6" s="145">
        <v>7</v>
      </c>
      <c r="S6" s="146"/>
      <c r="T6" s="134"/>
      <c r="U6" s="14">
        <v>1</v>
      </c>
      <c r="V6" s="147">
        <v>7</v>
      </c>
      <c r="W6" s="135"/>
      <c r="X6" s="135"/>
      <c r="Y6" s="15">
        <v>1</v>
      </c>
      <c r="Z6" s="147">
        <v>7</v>
      </c>
      <c r="AA6" s="135"/>
      <c r="AB6" s="135"/>
      <c r="AC6" s="15">
        <v>1</v>
      </c>
      <c r="AD6" s="134">
        <v>6</v>
      </c>
      <c r="AE6" s="135"/>
      <c r="AF6" s="135"/>
      <c r="AG6" s="14">
        <v>1</v>
      </c>
      <c r="AH6" s="132"/>
    </row>
    <row r="7" spans="2:34" ht="15.75" customHeight="1">
      <c r="B7" s="168"/>
      <c r="C7" s="171"/>
      <c r="D7" s="175"/>
      <c r="E7" s="143" t="s">
        <v>33</v>
      </c>
      <c r="F7" s="144" t="s">
        <v>34</v>
      </c>
      <c r="G7" s="194" t="s">
        <v>36</v>
      </c>
      <c r="H7" s="196" t="s">
        <v>37</v>
      </c>
      <c r="I7" s="198" t="s">
        <v>4</v>
      </c>
      <c r="J7" s="200" t="s">
        <v>11</v>
      </c>
      <c r="K7" s="138" t="s">
        <v>38</v>
      </c>
      <c r="L7" s="139"/>
      <c r="M7" s="139"/>
      <c r="N7" s="140"/>
      <c r="O7" s="127" t="s">
        <v>71</v>
      </c>
      <c r="P7" s="129" t="s">
        <v>5</v>
      </c>
      <c r="Q7" s="136" t="s">
        <v>7</v>
      </c>
      <c r="R7" s="129" t="s">
        <v>2</v>
      </c>
      <c r="S7" s="125" t="s">
        <v>3</v>
      </c>
      <c r="T7" s="125" t="s">
        <v>6</v>
      </c>
      <c r="U7" s="127" t="s">
        <v>71</v>
      </c>
      <c r="V7" s="129" t="s">
        <v>2</v>
      </c>
      <c r="W7" s="125" t="s">
        <v>3</v>
      </c>
      <c r="X7" s="125" t="s">
        <v>6</v>
      </c>
      <c r="Y7" s="127" t="s">
        <v>71</v>
      </c>
      <c r="Z7" s="129" t="s">
        <v>2</v>
      </c>
      <c r="AA7" s="125" t="s">
        <v>3</v>
      </c>
      <c r="AB7" s="125" t="s">
        <v>6</v>
      </c>
      <c r="AC7" s="127" t="s">
        <v>71</v>
      </c>
      <c r="AD7" s="129" t="s">
        <v>2</v>
      </c>
      <c r="AE7" s="125" t="s">
        <v>3</v>
      </c>
      <c r="AF7" s="125" t="s">
        <v>6</v>
      </c>
      <c r="AG7" s="127" t="s">
        <v>71</v>
      </c>
      <c r="AH7" s="132"/>
    </row>
    <row r="8" spans="2:34" ht="74.25" customHeight="1">
      <c r="B8" s="169"/>
      <c r="C8" s="172"/>
      <c r="D8" s="176"/>
      <c r="E8" s="143"/>
      <c r="F8" s="144"/>
      <c r="G8" s="195"/>
      <c r="H8" s="197"/>
      <c r="I8" s="199"/>
      <c r="J8" s="201"/>
      <c r="K8" s="16" t="s">
        <v>39</v>
      </c>
      <c r="L8" s="16" t="s">
        <v>40</v>
      </c>
      <c r="M8" s="53" t="s">
        <v>3</v>
      </c>
      <c r="N8" s="53" t="s">
        <v>45</v>
      </c>
      <c r="O8" s="128"/>
      <c r="P8" s="130"/>
      <c r="Q8" s="137"/>
      <c r="R8" s="130"/>
      <c r="S8" s="126"/>
      <c r="T8" s="126"/>
      <c r="U8" s="128"/>
      <c r="V8" s="130"/>
      <c r="W8" s="126"/>
      <c r="X8" s="126"/>
      <c r="Y8" s="128"/>
      <c r="Z8" s="130"/>
      <c r="AA8" s="126"/>
      <c r="AB8" s="126"/>
      <c r="AC8" s="128"/>
      <c r="AD8" s="130"/>
      <c r="AE8" s="126"/>
      <c r="AF8" s="126"/>
      <c r="AG8" s="128"/>
      <c r="AH8" s="133"/>
    </row>
    <row r="9" spans="2:34" ht="12" customHeight="1">
      <c r="B9" s="17"/>
      <c r="C9" s="117" t="s">
        <v>18</v>
      </c>
      <c r="D9" s="193"/>
      <c r="E9" s="193"/>
      <c r="F9" s="193"/>
      <c r="G9" s="193"/>
      <c r="H9" s="9"/>
      <c r="I9" s="18"/>
      <c r="J9" s="18"/>
      <c r="K9" s="19"/>
      <c r="L9" s="19"/>
      <c r="M9" s="19"/>
      <c r="N9" s="19"/>
      <c r="O9" s="9"/>
      <c r="P9" s="9"/>
      <c r="Q9" s="9"/>
      <c r="R9" s="18"/>
      <c r="S9" s="19"/>
      <c r="T9" s="9"/>
      <c r="U9" s="9"/>
      <c r="V9" s="9"/>
      <c r="W9" s="9"/>
      <c r="X9" s="9"/>
      <c r="Y9" s="9"/>
      <c r="Z9" s="18"/>
      <c r="AA9" s="19"/>
      <c r="AB9" s="9"/>
      <c r="AC9" s="9"/>
      <c r="AD9" s="9"/>
      <c r="AE9" s="9"/>
      <c r="AF9" s="9"/>
      <c r="AG9" s="119"/>
      <c r="AH9" s="120"/>
    </row>
    <row r="10" spans="2:34" ht="15.75">
      <c r="B10" s="41"/>
      <c r="C10" s="123" t="s">
        <v>19</v>
      </c>
      <c r="D10" s="124"/>
      <c r="E10" s="124"/>
      <c r="F10" s="124"/>
      <c r="G10" s="124"/>
      <c r="H10" s="124"/>
      <c r="I10" s="124"/>
      <c r="J10" s="9"/>
      <c r="K10" s="9"/>
      <c r="L10" s="9"/>
      <c r="M10" s="9"/>
      <c r="N10" s="9"/>
      <c r="O10" s="9"/>
      <c r="P10" s="9"/>
      <c r="Q10" s="4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48"/>
      <c r="AE10" s="48"/>
      <c r="AF10" s="48"/>
      <c r="AG10" s="121"/>
      <c r="AH10" s="122"/>
    </row>
    <row r="11" spans="2:34" ht="21" customHeight="1">
      <c r="B11" s="43" t="s">
        <v>20</v>
      </c>
      <c r="C11" s="106" t="s">
        <v>13</v>
      </c>
      <c r="D11" s="44" t="s">
        <v>22</v>
      </c>
      <c r="E11" s="22">
        <v>108</v>
      </c>
      <c r="F11" s="23">
        <v>108</v>
      </c>
      <c r="G11" s="25">
        <f>F11/36</f>
        <v>3</v>
      </c>
      <c r="H11" s="26"/>
      <c r="I11" s="50" t="s">
        <v>41</v>
      </c>
      <c r="J11" s="27">
        <f>SUM(L11:O11)</f>
        <v>32</v>
      </c>
      <c r="K11" s="25">
        <f>L11+N11+M11</f>
        <v>28</v>
      </c>
      <c r="L11" s="25">
        <f>R11*$R$6+V11*$V$6+Z11*$Z$6+AD11*$AD$6</f>
        <v>21</v>
      </c>
      <c r="M11" s="25">
        <f>S11*$R$6+W11*$V$6+AA11*$Z$6+AE11*$AD$6</f>
        <v>7</v>
      </c>
      <c r="N11" s="25">
        <f>T11*$R$6+X11*$V$6+AB11*$Z$6+AF11*$AD$6</f>
        <v>0</v>
      </c>
      <c r="O11" s="42">
        <f>(AG11+AC11+Y11+U11)</f>
        <v>4</v>
      </c>
      <c r="P11" s="27">
        <f>F11-J11</f>
        <v>76</v>
      </c>
      <c r="Q11" s="29">
        <f>P11/F11</f>
        <v>0.7037037037037037</v>
      </c>
      <c r="R11" s="31">
        <v>3</v>
      </c>
      <c r="S11" s="30">
        <v>1</v>
      </c>
      <c r="T11" s="30"/>
      <c r="U11" s="33">
        <f>T11+S11+R11</f>
        <v>4</v>
      </c>
      <c r="V11" s="31"/>
      <c r="W11" s="30"/>
      <c r="X11" s="30"/>
      <c r="Y11" s="33">
        <f>X11+W11+V11</f>
        <v>0</v>
      </c>
      <c r="Z11" s="31"/>
      <c r="AA11" s="30"/>
      <c r="AB11" s="30"/>
      <c r="AC11" s="33">
        <f>AB11+AA11+Z11</f>
        <v>0</v>
      </c>
      <c r="AD11" s="12"/>
      <c r="AE11" s="30"/>
      <c r="AF11" s="30"/>
      <c r="AG11" s="33">
        <f>AF11+AE11+AD11</f>
        <v>0</v>
      </c>
      <c r="AH11" s="86"/>
    </row>
    <row r="12" spans="2:34" ht="14.25" customHeight="1">
      <c r="B12" s="20"/>
      <c r="C12" s="52"/>
      <c r="D12" s="52"/>
      <c r="E12" s="52"/>
      <c r="F12" s="52"/>
      <c r="G12" s="52"/>
      <c r="H12" s="52"/>
      <c r="I12" s="52"/>
      <c r="J12" s="52"/>
      <c r="K12" s="52"/>
      <c r="L12" s="118" t="s">
        <v>48</v>
      </c>
      <c r="M12" s="118"/>
      <c r="N12" s="118"/>
      <c r="O12" s="118"/>
      <c r="P12" s="118"/>
      <c r="Q12" s="190"/>
      <c r="R12" s="186">
        <f>(COUNTIF($H$10:$H$11,"I"))</f>
        <v>0</v>
      </c>
      <c r="S12" s="187"/>
      <c r="T12" s="187"/>
      <c r="U12" s="189"/>
      <c r="V12" s="186">
        <f>(COUNTIF($H$10:$H$11,"II"))</f>
        <v>0</v>
      </c>
      <c r="W12" s="187"/>
      <c r="X12" s="187"/>
      <c r="Y12" s="189"/>
      <c r="Z12" s="186">
        <f>(COUNTIF($H$10:$H$11,"III"))</f>
        <v>0</v>
      </c>
      <c r="AA12" s="187"/>
      <c r="AB12" s="187"/>
      <c r="AC12" s="189"/>
      <c r="AD12" s="186">
        <f>(COUNTIF($H$10:$H$11,"IV"))</f>
        <v>0</v>
      </c>
      <c r="AE12" s="187"/>
      <c r="AF12" s="187"/>
      <c r="AG12" s="188"/>
      <c r="AH12" s="61"/>
    </row>
    <row r="13" spans="2:34" ht="10.5" customHeight="1">
      <c r="B13" s="116" t="s">
        <v>75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91" t="s">
        <v>49</v>
      </c>
      <c r="M13" s="191"/>
      <c r="N13" s="191"/>
      <c r="O13" s="191"/>
      <c r="P13" s="191"/>
      <c r="Q13" s="192"/>
      <c r="R13" s="186">
        <f>(COUNTIF($I$10:$I$11,"I"))</f>
        <v>1</v>
      </c>
      <c r="S13" s="187"/>
      <c r="T13" s="187"/>
      <c r="U13" s="189"/>
      <c r="V13" s="186">
        <f>(COUNTIF($I$10:$I$11,"II"))</f>
        <v>0</v>
      </c>
      <c r="W13" s="187"/>
      <c r="X13" s="187"/>
      <c r="Y13" s="189"/>
      <c r="Z13" s="186">
        <f>(COUNTIF($I$10:$I$11,"III"))</f>
        <v>0</v>
      </c>
      <c r="AA13" s="187"/>
      <c r="AB13" s="187"/>
      <c r="AC13" s="189"/>
      <c r="AD13" s="186">
        <f>(COUNTIF($I$10:$I$11,"IV"))</f>
        <v>0</v>
      </c>
      <c r="AE13" s="187"/>
      <c r="AF13" s="187"/>
      <c r="AG13" s="188"/>
      <c r="AH13" s="61"/>
    </row>
    <row r="14" spans="2:9" ht="91.5" customHeight="1">
      <c r="B14" s="185" t="s">
        <v>72</v>
      </c>
      <c r="C14" s="185"/>
      <c r="D14" s="185"/>
      <c r="E14" s="185"/>
      <c r="F14" s="185"/>
      <c r="G14" s="185"/>
      <c r="H14" s="185"/>
      <c r="I14" s="185"/>
    </row>
    <row r="16" spans="3:7" ht="12.75">
      <c r="C16" s="184"/>
      <c r="D16" s="184"/>
      <c r="E16" s="184"/>
      <c r="F16" s="184"/>
      <c r="G16" s="184"/>
    </row>
  </sheetData>
  <sheetProtection/>
  <mergeCells count="65">
    <mergeCell ref="AH3:AH8"/>
    <mergeCell ref="AG9:AH9"/>
    <mergeCell ref="V5:Y5"/>
    <mergeCell ref="Z5:AC5"/>
    <mergeCell ref="AD5:AG5"/>
    <mergeCell ref="J3:O6"/>
    <mergeCell ref="P3:Q6"/>
    <mergeCell ref="R3:AG3"/>
    <mergeCell ref="Z6:AB6"/>
    <mergeCell ref="AD6:AF6"/>
    <mergeCell ref="B1:AF1"/>
    <mergeCell ref="C2:AF2"/>
    <mergeCell ref="B3:B8"/>
    <mergeCell ref="C3:C8"/>
    <mergeCell ref="D3:D8"/>
    <mergeCell ref="E3:G5"/>
    <mergeCell ref="H3:I6"/>
    <mergeCell ref="E7:E8"/>
    <mergeCell ref="F7:F8"/>
    <mergeCell ref="G7:G8"/>
    <mergeCell ref="R6:T6"/>
    <mergeCell ref="H7:H8"/>
    <mergeCell ref="I7:I8"/>
    <mergeCell ref="J7:J8"/>
    <mergeCell ref="E6:F6"/>
    <mergeCell ref="K7:N7"/>
    <mergeCell ref="O7:O8"/>
    <mergeCell ref="P7:P8"/>
    <mergeCell ref="Q7:Q8"/>
    <mergeCell ref="R4:Y4"/>
    <mergeCell ref="Z4:AG4"/>
    <mergeCell ref="R5:U5"/>
    <mergeCell ref="V6:X6"/>
    <mergeCell ref="C9:G9"/>
    <mergeCell ref="AA7:AA8"/>
    <mergeCell ref="AB7:AB8"/>
    <mergeCell ref="AC7:AC8"/>
    <mergeCell ref="U7:U8"/>
    <mergeCell ref="AD7:AD8"/>
    <mergeCell ref="W7:W8"/>
    <mergeCell ref="X7:X8"/>
    <mergeCell ref="Y7:Y8"/>
    <mergeCell ref="Z7:Z8"/>
    <mergeCell ref="R12:U12"/>
    <mergeCell ref="V12:Y12"/>
    <mergeCell ref="Z12:AC12"/>
    <mergeCell ref="AE7:AE8"/>
    <mergeCell ref="AF7:AF8"/>
    <mergeCell ref="AG7:AG8"/>
    <mergeCell ref="R7:R8"/>
    <mergeCell ref="S7:S8"/>
    <mergeCell ref="T7:T8"/>
    <mergeCell ref="V7:V8"/>
    <mergeCell ref="AG10:AH10"/>
    <mergeCell ref="B13:K13"/>
    <mergeCell ref="C16:G16"/>
    <mergeCell ref="B14:I14"/>
    <mergeCell ref="AD13:AG13"/>
    <mergeCell ref="Z13:AC13"/>
    <mergeCell ref="AD12:AG12"/>
    <mergeCell ref="R13:U13"/>
    <mergeCell ref="V13:Y13"/>
    <mergeCell ref="L12:Q12"/>
    <mergeCell ref="L13:Q13"/>
    <mergeCell ref="C10:I10"/>
  </mergeCells>
  <printOptions/>
  <pageMargins left="0.75" right="0.75" top="1" bottom="1" header="0.5" footer="0.5"/>
  <pageSetup horizontalDpi="120" verticalDpi="120" orientation="landscape" paperSize="9" scale="52" r:id="rId1"/>
  <rowBreaks count="1" manualBreakCount="1">
    <brk id="13" max="3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L24"/>
  <sheetViews>
    <sheetView zoomScale="75" zoomScaleNormal="75" zoomScaleSheetLayoutView="75" zoomScalePageLayoutView="0" workbookViewId="0" topLeftCell="I10">
      <selection activeCell="AG2" sqref="AG2"/>
    </sheetView>
  </sheetViews>
  <sheetFormatPr defaultColWidth="9.140625" defaultRowHeight="12.75"/>
  <cols>
    <col min="1" max="1" width="1.8515625" style="0" customWidth="1"/>
    <col min="2" max="2" width="5.421875" style="0" customWidth="1"/>
    <col min="3" max="3" width="32.140625" style="0" customWidth="1"/>
    <col min="4" max="4" width="22.7109375" style="0" customWidth="1"/>
    <col min="5" max="5" width="6.7109375" style="0" customWidth="1"/>
    <col min="6" max="6" width="8.421875" style="0" customWidth="1"/>
    <col min="7" max="7" width="9.421875" style="0" customWidth="1"/>
    <col min="8" max="8" width="5.57421875" style="0" customWidth="1"/>
    <col min="9" max="9" width="4.8515625" style="0" customWidth="1"/>
    <col min="10" max="10" width="5.7109375" style="0" customWidth="1"/>
    <col min="11" max="11" width="7.00390625" style="0" customWidth="1"/>
    <col min="12" max="12" width="5.421875" style="0" customWidth="1"/>
    <col min="13" max="13" width="5.140625" style="0" customWidth="1"/>
    <col min="14" max="14" width="6.28125" style="0" customWidth="1"/>
    <col min="15" max="15" width="5.421875" style="0" customWidth="1"/>
    <col min="16" max="16" width="5.57421875" style="0" customWidth="1"/>
    <col min="17" max="17" width="6.00390625" style="0" customWidth="1"/>
    <col min="18" max="18" width="4.57421875" style="0" customWidth="1"/>
    <col min="19" max="19" width="5.00390625" style="0" customWidth="1"/>
    <col min="20" max="20" width="4.7109375" style="0" customWidth="1"/>
    <col min="21" max="21" width="5.8515625" style="0" customWidth="1"/>
    <col min="22" max="23" width="5.00390625" style="0" customWidth="1"/>
    <col min="24" max="24" width="4.8515625" style="0" customWidth="1"/>
    <col min="25" max="25" width="5.8515625" style="0" customWidth="1"/>
    <col min="26" max="26" width="4.7109375" style="0" customWidth="1"/>
    <col min="27" max="27" width="4.8515625" style="0" customWidth="1"/>
    <col min="28" max="28" width="4.57421875" style="0" customWidth="1"/>
    <col min="29" max="29" width="6.7109375" style="0" customWidth="1"/>
    <col min="30" max="30" width="4.00390625" style="0" customWidth="1"/>
    <col min="31" max="31" width="5.00390625" style="0" customWidth="1"/>
    <col min="32" max="32" width="4.57421875" style="0" customWidth="1"/>
    <col min="33" max="33" width="6.140625" style="0" customWidth="1"/>
    <col min="34" max="34" width="14.8515625" style="0" customWidth="1"/>
  </cols>
  <sheetData>
    <row r="1" spans="2:33" ht="20.25">
      <c r="B1" s="112" t="s">
        <v>78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5"/>
    </row>
    <row r="2" spans="2:38" ht="18.75" thickBot="1">
      <c r="B2" s="13"/>
      <c r="C2" s="166" t="s">
        <v>86</v>
      </c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08"/>
      <c r="AH2" s="107"/>
      <c r="AI2" s="107"/>
      <c r="AJ2" s="107"/>
      <c r="AK2" s="107"/>
      <c r="AL2" s="107"/>
    </row>
    <row r="3" spans="2:34" ht="18.75" customHeight="1" thickBot="1">
      <c r="B3" s="167" t="s">
        <v>0</v>
      </c>
      <c r="C3" s="170" t="s">
        <v>1</v>
      </c>
      <c r="D3" s="173" t="s">
        <v>10</v>
      </c>
      <c r="E3" s="202" t="s">
        <v>24</v>
      </c>
      <c r="F3" s="203"/>
      <c r="G3" s="204"/>
      <c r="H3" s="177" t="s">
        <v>25</v>
      </c>
      <c r="I3" s="178"/>
      <c r="J3" s="148" t="s">
        <v>26</v>
      </c>
      <c r="K3" s="149"/>
      <c r="L3" s="149"/>
      <c r="M3" s="149"/>
      <c r="N3" s="149"/>
      <c r="O3" s="149"/>
      <c r="P3" s="153" t="s">
        <v>9</v>
      </c>
      <c r="Q3" s="154"/>
      <c r="R3" s="159" t="s">
        <v>51</v>
      </c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31" t="s">
        <v>73</v>
      </c>
    </row>
    <row r="4" spans="2:34" ht="16.5" customHeight="1" thickBot="1">
      <c r="B4" s="168"/>
      <c r="C4" s="171"/>
      <c r="D4" s="174"/>
      <c r="E4" s="205"/>
      <c r="F4" s="206"/>
      <c r="G4" s="207"/>
      <c r="H4" s="179"/>
      <c r="I4" s="180"/>
      <c r="J4" s="150"/>
      <c r="K4" s="151"/>
      <c r="L4" s="151"/>
      <c r="M4" s="151"/>
      <c r="N4" s="151"/>
      <c r="O4" s="151"/>
      <c r="P4" s="155"/>
      <c r="Q4" s="156"/>
      <c r="R4" s="161" t="s">
        <v>60</v>
      </c>
      <c r="S4" s="161"/>
      <c r="T4" s="161"/>
      <c r="U4" s="161"/>
      <c r="V4" s="161"/>
      <c r="W4" s="161"/>
      <c r="X4" s="161"/>
      <c r="Y4" s="161"/>
      <c r="Z4" s="162" t="s">
        <v>61</v>
      </c>
      <c r="AA4" s="162"/>
      <c r="AB4" s="162"/>
      <c r="AC4" s="162"/>
      <c r="AD4" s="162"/>
      <c r="AE4" s="162"/>
      <c r="AF4" s="162"/>
      <c r="AG4" s="163"/>
      <c r="AH4" s="132"/>
    </row>
    <row r="5" spans="2:34" ht="22.5" customHeight="1" thickBot="1">
      <c r="B5" s="168"/>
      <c r="C5" s="171"/>
      <c r="D5" s="174"/>
      <c r="E5" s="205"/>
      <c r="F5" s="206"/>
      <c r="G5" s="208"/>
      <c r="H5" s="179"/>
      <c r="I5" s="180"/>
      <c r="J5" s="150"/>
      <c r="K5" s="151"/>
      <c r="L5" s="151"/>
      <c r="M5" s="151"/>
      <c r="N5" s="151"/>
      <c r="O5" s="151"/>
      <c r="P5" s="155"/>
      <c r="Q5" s="156"/>
      <c r="R5" s="164" t="s">
        <v>27</v>
      </c>
      <c r="S5" s="165"/>
      <c r="T5" s="165"/>
      <c r="U5" s="165"/>
      <c r="V5" s="164" t="s">
        <v>28</v>
      </c>
      <c r="W5" s="165"/>
      <c r="X5" s="165"/>
      <c r="Y5" s="183"/>
      <c r="Z5" s="164" t="s">
        <v>29</v>
      </c>
      <c r="AA5" s="165"/>
      <c r="AB5" s="165"/>
      <c r="AC5" s="183"/>
      <c r="AD5" s="164" t="s">
        <v>30</v>
      </c>
      <c r="AE5" s="165"/>
      <c r="AF5" s="165"/>
      <c r="AG5" s="165"/>
      <c r="AH5" s="132"/>
    </row>
    <row r="6" spans="2:34" ht="18" customHeight="1">
      <c r="B6" s="168"/>
      <c r="C6" s="171"/>
      <c r="D6" s="175"/>
      <c r="E6" s="141" t="s">
        <v>31</v>
      </c>
      <c r="F6" s="142"/>
      <c r="G6" s="104" t="s">
        <v>74</v>
      </c>
      <c r="H6" s="181"/>
      <c r="I6" s="182"/>
      <c r="J6" s="152"/>
      <c r="K6" s="151"/>
      <c r="L6" s="151"/>
      <c r="M6" s="151"/>
      <c r="N6" s="151"/>
      <c r="O6" s="151"/>
      <c r="P6" s="157"/>
      <c r="Q6" s="158"/>
      <c r="R6" s="145">
        <v>7</v>
      </c>
      <c r="S6" s="146"/>
      <c r="T6" s="134"/>
      <c r="U6" s="14">
        <v>1</v>
      </c>
      <c r="V6" s="147">
        <v>7</v>
      </c>
      <c r="W6" s="135"/>
      <c r="X6" s="135"/>
      <c r="Y6" s="15">
        <v>1</v>
      </c>
      <c r="Z6" s="147">
        <v>9</v>
      </c>
      <c r="AA6" s="135"/>
      <c r="AB6" s="135"/>
      <c r="AC6" s="15">
        <v>1</v>
      </c>
      <c r="AD6" s="134">
        <v>7</v>
      </c>
      <c r="AE6" s="135"/>
      <c r="AF6" s="135"/>
      <c r="AG6" s="14">
        <v>1</v>
      </c>
      <c r="AH6" s="132"/>
    </row>
    <row r="7" spans="2:34" ht="15.75" customHeight="1">
      <c r="B7" s="168"/>
      <c r="C7" s="171"/>
      <c r="D7" s="175"/>
      <c r="E7" s="143" t="s">
        <v>33</v>
      </c>
      <c r="F7" s="144" t="s">
        <v>34</v>
      </c>
      <c r="G7" s="194" t="s">
        <v>36</v>
      </c>
      <c r="H7" s="196" t="s">
        <v>37</v>
      </c>
      <c r="I7" s="198" t="s">
        <v>4</v>
      </c>
      <c r="J7" s="200" t="s">
        <v>11</v>
      </c>
      <c r="K7" s="138" t="s">
        <v>38</v>
      </c>
      <c r="L7" s="139"/>
      <c r="M7" s="139"/>
      <c r="N7" s="140"/>
      <c r="O7" s="127" t="s">
        <v>71</v>
      </c>
      <c r="P7" s="129" t="s">
        <v>5</v>
      </c>
      <c r="Q7" s="136" t="s">
        <v>7</v>
      </c>
      <c r="R7" s="129" t="s">
        <v>2</v>
      </c>
      <c r="S7" s="125" t="s">
        <v>3</v>
      </c>
      <c r="T7" s="125" t="s">
        <v>6</v>
      </c>
      <c r="U7" s="127" t="s">
        <v>71</v>
      </c>
      <c r="V7" s="129" t="s">
        <v>2</v>
      </c>
      <c r="W7" s="125" t="s">
        <v>3</v>
      </c>
      <c r="X7" s="125" t="s">
        <v>6</v>
      </c>
      <c r="Y7" s="127" t="s">
        <v>71</v>
      </c>
      <c r="Z7" s="129" t="s">
        <v>2</v>
      </c>
      <c r="AA7" s="125" t="s">
        <v>3</v>
      </c>
      <c r="AB7" s="125" t="s">
        <v>6</v>
      </c>
      <c r="AC7" s="127" t="s">
        <v>71</v>
      </c>
      <c r="AD7" s="129" t="s">
        <v>2</v>
      </c>
      <c r="AE7" s="125" t="s">
        <v>3</v>
      </c>
      <c r="AF7" s="125" t="s">
        <v>6</v>
      </c>
      <c r="AG7" s="127" t="s">
        <v>71</v>
      </c>
      <c r="AH7" s="132"/>
    </row>
    <row r="8" spans="2:34" ht="95.25" customHeight="1">
      <c r="B8" s="169"/>
      <c r="C8" s="172"/>
      <c r="D8" s="176"/>
      <c r="E8" s="143"/>
      <c r="F8" s="144"/>
      <c r="G8" s="195"/>
      <c r="H8" s="197"/>
      <c r="I8" s="199"/>
      <c r="J8" s="201"/>
      <c r="K8" s="16" t="s">
        <v>39</v>
      </c>
      <c r="L8" s="16" t="s">
        <v>40</v>
      </c>
      <c r="M8" s="53" t="s">
        <v>3</v>
      </c>
      <c r="N8" s="53" t="s">
        <v>45</v>
      </c>
      <c r="O8" s="128"/>
      <c r="P8" s="130"/>
      <c r="Q8" s="137"/>
      <c r="R8" s="130"/>
      <c r="S8" s="126"/>
      <c r="T8" s="126"/>
      <c r="U8" s="128"/>
      <c r="V8" s="130"/>
      <c r="W8" s="126"/>
      <c r="X8" s="126"/>
      <c r="Y8" s="128"/>
      <c r="Z8" s="130"/>
      <c r="AA8" s="126"/>
      <c r="AB8" s="126"/>
      <c r="AC8" s="128"/>
      <c r="AD8" s="130"/>
      <c r="AE8" s="126"/>
      <c r="AF8" s="126"/>
      <c r="AG8" s="128"/>
      <c r="AH8" s="133"/>
    </row>
    <row r="9" spans="2:32" ht="14.25" customHeight="1">
      <c r="B9" s="17"/>
      <c r="C9" s="220" t="s">
        <v>18</v>
      </c>
      <c r="D9" s="221"/>
      <c r="E9" s="221"/>
      <c r="F9" s="221"/>
      <c r="G9" s="221"/>
      <c r="H9" s="9"/>
      <c r="I9" s="18"/>
      <c r="J9" s="18"/>
      <c r="K9" s="19"/>
      <c r="L9" s="19"/>
      <c r="M9" s="19"/>
      <c r="N9" s="19"/>
      <c r="O9" s="9"/>
      <c r="P9" s="9"/>
      <c r="Q9" s="9"/>
      <c r="R9" s="18"/>
      <c r="S9" s="19"/>
      <c r="T9" s="9"/>
      <c r="U9" s="9"/>
      <c r="V9" s="9"/>
      <c r="W9" s="9"/>
      <c r="X9" s="9"/>
      <c r="Y9" s="9"/>
      <c r="Z9" s="18"/>
      <c r="AA9" s="19"/>
      <c r="AB9" s="9"/>
      <c r="AC9" s="9"/>
      <c r="AD9" s="9"/>
      <c r="AE9" s="9"/>
      <c r="AF9" s="9"/>
    </row>
    <row r="10" spans="2:32" ht="15.75">
      <c r="B10" s="41"/>
      <c r="C10" s="123" t="s">
        <v>64</v>
      </c>
      <c r="D10" s="124"/>
      <c r="E10" s="124"/>
      <c r="F10" s="124"/>
      <c r="G10" s="124"/>
      <c r="H10" s="124"/>
      <c r="I10" s="124"/>
      <c r="J10" s="9"/>
      <c r="K10" s="9"/>
      <c r="L10" s="9"/>
      <c r="M10" s="9"/>
      <c r="N10" s="9"/>
      <c r="O10" s="9"/>
      <c r="P10" s="9"/>
      <c r="Q10" s="4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48"/>
      <c r="AE10" s="48"/>
      <c r="AF10" s="48"/>
    </row>
    <row r="11" spans="2:34" ht="18">
      <c r="B11" s="43" t="s">
        <v>69</v>
      </c>
      <c r="C11" s="88" t="s">
        <v>12</v>
      </c>
      <c r="D11" s="49" t="s">
        <v>23</v>
      </c>
      <c r="E11" s="27">
        <v>324</v>
      </c>
      <c r="F11" s="55">
        <v>324</v>
      </c>
      <c r="G11" s="25">
        <f>F11/36</f>
        <v>9</v>
      </c>
      <c r="H11" s="102"/>
      <c r="I11" s="103" t="s">
        <v>42</v>
      </c>
      <c r="J11" s="27">
        <f>SUM(L11:O11)</f>
        <v>0</v>
      </c>
      <c r="K11" s="25">
        <f>L11+N11+M11</f>
        <v>0</v>
      </c>
      <c r="L11" s="25">
        <f>R11*$R$6+V11*$V$6+Z11*$Z$6+AD11*$AD$6</f>
        <v>0</v>
      </c>
      <c r="M11" s="25">
        <f>S11*$R$6+W11*$V$6+AA11*$Z$6+AE11*$AD$6</f>
        <v>0</v>
      </c>
      <c r="N11" s="25">
        <f>T11*$R$6+X11*$V$6+AB11*$Z$6+AF11*$AD$6</f>
        <v>0</v>
      </c>
      <c r="O11" s="28">
        <f>(AG11+AC11+Y11+U11)*$U$6</f>
        <v>0</v>
      </c>
      <c r="P11" s="27">
        <f>F11-J11</f>
        <v>324</v>
      </c>
      <c r="Q11" s="29">
        <f>P11/F11</f>
        <v>1</v>
      </c>
      <c r="R11" s="31"/>
      <c r="S11" s="30"/>
      <c r="T11" s="30"/>
      <c r="U11" s="32"/>
      <c r="V11" s="31"/>
      <c r="W11" s="30"/>
      <c r="X11" s="30"/>
      <c r="Y11" s="32"/>
      <c r="Z11" s="31"/>
      <c r="AA11" s="30"/>
      <c r="AB11" s="30"/>
      <c r="AC11" s="32"/>
      <c r="AD11" s="31"/>
      <c r="AE11" s="30"/>
      <c r="AF11" s="30"/>
      <c r="AG11" s="32"/>
      <c r="AH11" s="91"/>
    </row>
    <row r="12" spans="2:34" ht="18">
      <c r="B12" s="21"/>
      <c r="C12" s="37"/>
      <c r="D12" s="37" t="s">
        <v>8</v>
      </c>
      <c r="E12" s="45"/>
      <c r="F12" s="59">
        <f>SUM(F11:F11)</f>
        <v>324</v>
      </c>
      <c r="G12" s="105">
        <f>SUM(G11:G11)</f>
        <v>9</v>
      </c>
      <c r="H12" s="89"/>
      <c r="I12" s="89"/>
      <c r="J12" s="89">
        <f>SUM(J11:J11)</f>
        <v>0</v>
      </c>
      <c r="K12" s="89">
        <f>SUM(K11:K11)</f>
        <v>0</v>
      </c>
      <c r="L12" s="89">
        <f>SUM(L11:L11)</f>
        <v>0</v>
      </c>
      <c r="M12" s="89">
        <f>SUM(M11:M11)</f>
        <v>0</v>
      </c>
      <c r="N12" s="89">
        <f>SUM(N11:N11)</f>
        <v>0</v>
      </c>
      <c r="O12" s="89">
        <f>SUM(O11:O11)</f>
        <v>0</v>
      </c>
      <c r="P12" s="89">
        <f>SUM(P11:P11)</f>
        <v>324</v>
      </c>
      <c r="Q12" s="90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10"/>
      <c r="AG12" s="100"/>
      <c r="AH12" s="96"/>
    </row>
    <row r="13" spans="2:34" ht="18">
      <c r="B13" s="37"/>
      <c r="C13" s="212" t="s">
        <v>83</v>
      </c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10"/>
      <c r="AA13" s="10"/>
      <c r="AB13" s="10"/>
      <c r="AC13" s="10"/>
      <c r="AD13" s="10"/>
      <c r="AE13" s="10"/>
      <c r="AF13" s="10"/>
      <c r="AG13" s="10"/>
      <c r="AH13" s="92"/>
    </row>
    <row r="14" spans="2:34" ht="30">
      <c r="B14" s="43">
        <v>2</v>
      </c>
      <c r="C14" s="88" t="s">
        <v>16</v>
      </c>
      <c r="D14" s="60" t="s">
        <v>15</v>
      </c>
      <c r="E14" s="27">
        <v>108</v>
      </c>
      <c r="F14" s="55">
        <v>108</v>
      </c>
      <c r="G14" s="25">
        <f>F14/36</f>
        <v>3</v>
      </c>
      <c r="H14" s="64"/>
      <c r="I14" s="33" t="s">
        <v>44</v>
      </c>
      <c r="J14" s="27">
        <f>SUM(L14:O14)</f>
        <v>32</v>
      </c>
      <c r="K14" s="25">
        <f>L14+N14+M14</f>
        <v>28</v>
      </c>
      <c r="L14" s="25">
        <f aca="true" t="shared" si="0" ref="L14:N16">R14*$R$6+V14*$V$6+Z14*$Z$6+AD14*$AD$6</f>
        <v>0</v>
      </c>
      <c r="M14" s="25">
        <f t="shared" si="0"/>
        <v>28</v>
      </c>
      <c r="N14" s="25">
        <f t="shared" si="0"/>
        <v>0</v>
      </c>
      <c r="O14" s="28">
        <f>(AG14+AC14+Y14+U14)*$U$6</f>
        <v>4</v>
      </c>
      <c r="P14" s="27">
        <f>F14-J14</f>
        <v>76</v>
      </c>
      <c r="Q14" s="29">
        <f>P14/F14</f>
        <v>0.7037037037037037</v>
      </c>
      <c r="R14" s="31"/>
      <c r="S14" s="30"/>
      <c r="T14" s="30"/>
      <c r="U14" s="32">
        <f>(T14+S14+R14)</f>
        <v>0</v>
      </c>
      <c r="V14" s="31"/>
      <c r="W14" s="30">
        <v>4</v>
      </c>
      <c r="X14" s="30"/>
      <c r="Y14" s="32">
        <f>(X14+W14+V14)</f>
        <v>4</v>
      </c>
      <c r="Z14" s="31"/>
      <c r="AA14" s="30"/>
      <c r="AB14" s="30"/>
      <c r="AC14" s="32">
        <f>(AB14+AA14+Z14)</f>
        <v>0</v>
      </c>
      <c r="AD14" s="31"/>
      <c r="AE14" s="30"/>
      <c r="AF14" s="30"/>
      <c r="AG14" s="32">
        <f>(AF14+AE14+AD14)</f>
        <v>0</v>
      </c>
      <c r="AH14" s="91"/>
    </row>
    <row r="15" spans="2:34" ht="30">
      <c r="B15" s="43">
        <v>3</v>
      </c>
      <c r="C15" s="88" t="s">
        <v>58</v>
      </c>
      <c r="D15" s="60" t="s">
        <v>15</v>
      </c>
      <c r="E15" s="27">
        <v>108</v>
      </c>
      <c r="F15" s="55">
        <v>108</v>
      </c>
      <c r="G15" s="25">
        <f>F15/36</f>
        <v>3</v>
      </c>
      <c r="H15" s="36"/>
      <c r="I15" s="24" t="s">
        <v>43</v>
      </c>
      <c r="J15" s="27">
        <f>SUM(L15:O15)</f>
        <v>50</v>
      </c>
      <c r="K15" s="25">
        <f>L15+N15+M15</f>
        <v>45</v>
      </c>
      <c r="L15" s="25">
        <f t="shared" si="0"/>
        <v>27</v>
      </c>
      <c r="M15" s="25">
        <f t="shared" si="0"/>
        <v>18</v>
      </c>
      <c r="N15" s="25">
        <f t="shared" si="0"/>
        <v>0</v>
      </c>
      <c r="O15" s="28">
        <f>(AG15+AC15+Y15+U15)*$U$6</f>
        <v>5</v>
      </c>
      <c r="P15" s="27">
        <f>F15-J15</f>
        <v>58</v>
      </c>
      <c r="Q15" s="29">
        <f>P15/F15</f>
        <v>0.5370370370370371</v>
      </c>
      <c r="R15" s="31"/>
      <c r="S15" s="30"/>
      <c r="T15" s="30"/>
      <c r="U15" s="32">
        <f>(T15+S15+R15)</f>
        <v>0</v>
      </c>
      <c r="V15" s="31"/>
      <c r="W15" s="30"/>
      <c r="X15" s="30"/>
      <c r="Y15" s="32">
        <f>(X15+W15+V15)</f>
        <v>0</v>
      </c>
      <c r="Z15" s="31">
        <v>3</v>
      </c>
      <c r="AA15" s="30">
        <v>2</v>
      </c>
      <c r="AB15" s="30"/>
      <c r="AC15" s="32">
        <f>(AB15+AA15+Z15)</f>
        <v>5</v>
      </c>
      <c r="AD15" s="36"/>
      <c r="AE15" s="35"/>
      <c r="AF15" s="35"/>
      <c r="AG15" s="32">
        <f>(AF15+AE15+AD15)</f>
        <v>0</v>
      </c>
      <c r="AH15" s="65"/>
    </row>
    <row r="16" spans="2:34" ht="30">
      <c r="B16" s="43">
        <v>4</v>
      </c>
      <c r="C16" s="58" t="s">
        <v>59</v>
      </c>
      <c r="D16" s="60" t="s">
        <v>15</v>
      </c>
      <c r="E16" s="27">
        <v>108</v>
      </c>
      <c r="F16" s="55">
        <v>108</v>
      </c>
      <c r="G16" s="25">
        <f>F16/36</f>
        <v>3</v>
      </c>
      <c r="H16" s="36"/>
      <c r="I16" s="35" t="s">
        <v>42</v>
      </c>
      <c r="J16" s="27">
        <f>SUM(L16:O16)</f>
        <v>40</v>
      </c>
      <c r="K16" s="25">
        <f>L16+N16+M16</f>
        <v>35</v>
      </c>
      <c r="L16" s="25">
        <f t="shared" si="0"/>
        <v>28</v>
      </c>
      <c r="M16" s="25">
        <f t="shared" si="0"/>
        <v>0</v>
      </c>
      <c r="N16" s="25">
        <f t="shared" si="0"/>
        <v>7</v>
      </c>
      <c r="O16" s="28">
        <f>(AG16+AC16+Y16+U16)*$U$6</f>
        <v>5</v>
      </c>
      <c r="P16" s="27">
        <f>F16-J16</f>
        <v>68</v>
      </c>
      <c r="Q16" s="29">
        <f>P16/F16</f>
        <v>0.6296296296296297</v>
      </c>
      <c r="R16" s="35"/>
      <c r="S16" s="35"/>
      <c r="T16" s="35"/>
      <c r="U16" s="32">
        <f>(T16+S16+R16)</f>
        <v>0</v>
      </c>
      <c r="V16" s="34"/>
      <c r="W16" s="35"/>
      <c r="X16" s="35"/>
      <c r="Y16" s="32">
        <f>(X16+W16+V16)</f>
        <v>0</v>
      </c>
      <c r="Z16" s="34"/>
      <c r="AA16" s="35"/>
      <c r="AB16" s="35"/>
      <c r="AC16" s="32">
        <f>(AB16+AA16+Z16)</f>
        <v>0</v>
      </c>
      <c r="AD16" s="31">
        <v>4</v>
      </c>
      <c r="AE16" s="30"/>
      <c r="AF16" s="30">
        <v>1</v>
      </c>
      <c r="AG16" s="32">
        <f>(AF16+AE16+AD16)</f>
        <v>5</v>
      </c>
      <c r="AH16" s="65"/>
    </row>
    <row r="17" spans="2:34" ht="18">
      <c r="B17" s="21"/>
      <c r="C17" s="71"/>
      <c r="D17" s="38" t="s">
        <v>8</v>
      </c>
      <c r="E17" s="98"/>
      <c r="F17" s="97">
        <f>SUM(F14:F16)</f>
        <v>324</v>
      </c>
      <c r="G17" s="99">
        <f>SUM(G14:G16)</f>
        <v>9</v>
      </c>
      <c r="H17" s="66"/>
      <c r="I17" s="69"/>
      <c r="J17" s="69"/>
      <c r="K17" s="69"/>
      <c r="L17" s="69"/>
      <c r="M17" s="69"/>
      <c r="N17" s="69"/>
      <c r="O17" s="69"/>
      <c r="P17" s="69"/>
      <c r="Q17" s="70"/>
      <c r="R17" s="39"/>
      <c r="S17" s="39"/>
      <c r="T17" s="39"/>
      <c r="U17" s="10"/>
      <c r="V17" s="39"/>
      <c r="W17" s="39"/>
      <c r="X17" s="39"/>
      <c r="Y17" s="10"/>
      <c r="Z17" s="39"/>
      <c r="AA17" s="39"/>
      <c r="AB17" s="39"/>
      <c r="AC17" s="10"/>
      <c r="AD17" s="39"/>
      <c r="AE17" s="39"/>
      <c r="AF17" s="39"/>
      <c r="AG17" s="10"/>
      <c r="AH17" s="63"/>
    </row>
    <row r="18" spans="2:34" ht="15.75" customHeight="1" thickBot="1">
      <c r="B18" s="73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45"/>
      <c r="O18" s="45"/>
      <c r="P18" s="45"/>
      <c r="Q18" s="4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46"/>
      <c r="AH18" s="56"/>
    </row>
    <row r="19" spans="11:34" ht="21" thickBot="1">
      <c r="K19" s="209"/>
      <c r="L19" s="113"/>
      <c r="M19" s="113"/>
      <c r="N19" s="113"/>
      <c r="O19" s="113"/>
      <c r="P19" s="113"/>
      <c r="Q19" s="210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109"/>
    </row>
    <row r="20" spans="4:34" ht="22.5" customHeight="1" thickBot="1">
      <c r="D20" s="62" t="s">
        <v>57</v>
      </c>
      <c r="I20" s="217" t="s">
        <v>52</v>
      </c>
      <c r="J20" s="113"/>
      <c r="K20" s="113"/>
      <c r="L20" s="218"/>
      <c r="M20" s="218"/>
      <c r="N20" s="218"/>
      <c r="O20" s="218"/>
      <c r="P20" s="218"/>
      <c r="Q20" s="219"/>
      <c r="R20" s="215"/>
      <c r="S20" s="216"/>
      <c r="T20" s="216"/>
      <c r="U20" s="216"/>
      <c r="V20" s="215"/>
      <c r="W20" s="216"/>
      <c r="X20" s="216"/>
      <c r="Y20" s="216"/>
      <c r="Z20" s="215"/>
      <c r="AA20" s="216"/>
      <c r="AB20" s="216"/>
      <c r="AC20" s="216"/>
      <c r="AD20" s="215"/>
      <c r="AE20" s="216"/>
      <c r="AF20" s="216"/>
      <c r="AG20" s="216"/>
      <c r="AH20" s="76"/>
    </row>
    <row r="21" spans="4:34" ht="18.75" thickBot="1">
      <c r="D21" s="62"/>
      <c r="I21" s="217"/>
      <c r="J21" s="113"/>
      <c r="K21" s="113"/>
      <c r="L21" s="218"/>
      <c r="M21" s="218"/>
      <c r="N21" s="218"/>
      <c r="O21" s="218"/>
      <c r="P21" s="218"/>
      <c r="Q21" s="219"/>
      <c r="R21" s="215"/>
      <c r="S21" s="216"/>
      <c r="T21" s="216"/>
      <c r="U21" s="216"/>
      <c r="V21" s="215"/>
      <c r="W21" s="216"/>
      <c r="X21" s="216"/>
      <c r="Y21" s="216"/>
      <c r="Z21" s="215"/>
      <c r="AA21" s="216"/>
      <c r="AB21" s="216"/>
      <c r="AC21" s="216"/>
      <c r="AD21" s="215"/>
      <c r="AE21" s="216"/>
      <c r="AF21" s="216"/>
      <c r="AG21" s="216"/>
      <c r="AH21" s="76"/>
    </row>
    <row r="22" spans="2:34" ht="18">
      <c r="B22" s="20"/>
      <c r="C22" s="52"/>
      <c r="D22" s="52"/>
      <c r="L22" s="79"/>
      <c r="M22" s="79"/>
      <c r="N22" s="79"/>
      <c r="O22" s="79"/>
      <c r="P22" s="79"/>
      <c r="Q22" s="80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61"/>
    </row>
    <row r="23" spans="2:34" ht="18">
      <c r="B23" s="114"/>
      <c r="C23" s="115"/>
      <c r="D23" s="115"/>
      <c r="L23" s="79"/>
      <c r="M23" s="79"/>
      <c r="N23" s="79"/>
      <c r="O23" s="79"/>
      <c r="P23" s="79"/>
      <c r="Q23" s="80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61"/>
    </row>
    <row r="24" spans="12:34" ht="18">
      <c r="L24" s="79"/>
      <c r="M24" s="79"/>
      <c r="N24" s="79"/>
      <c r="O24" s="79"/>
      <c r="P24" s="79"/>
      <c r="Q24" s="80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61"/>
    </row>
  </sheetData>
  <sheetProtection/>
  <mergeCells count="69">
    <mergeCell ref="Z6:AB6"/>
    <mergeCell ref="AD6:AF6"/>
    <mergeCell ref="V6:X6"/>
    <mergeCell ref="R4:Y4"/>
    <mergeCell ref="I7:I8"/>
    <mergeCell ref="F7:F8"/>
    <mergeCell ref="G7:G8"/>
    <mergeCell ref="C9:G9"/>
    <mergeCell ref="R6:T6"/>
    <mergeCell ref="Z4:AG4"/>
    <mergeCell ref="R5:U5"/>
    <mergeCell ref="V5:Y5"/>
    <mergeCell ref="Z5:AC5"/>
    <mergeCell ref="AD5:AG5"/>
    <mergeCell ref="B3:B8"/>
    <mergeCell ref="AH3:AH8"/>
    <mergeCell ref="J7:J8"/>
    <mergeCell ref="K7:N7"/>
    <mergeCell ref="T7:T8"/>
    <mergeCell ref="J3:O6"/>
    <mergeCell ref="P3:Q6"/>
    <mergeCell ref="C10:I10"/>
    <mergeCell ref="H7:H8"/>
    <mergeCell ref="B1:AF1"/>
    <mergeCell ref="C2:AF2"/>
    <mergeCell ref="C3:C8"/>
    <mergeCell ref="D3:D8"/>
    <mergeCell ref="E3:G5"/>
    <mergeCell ref="H3:I6"/>
    <mergeCell ref="R3:AG3"/>
    <mergeCell ref="E6:F6"/>
    <mergeCell ref="AF7:AF8"/>
    <mergeCell ref="E7:E8"/>
    <mergeCell ref="AA7:AA8"/>
    <mergeCell ref="O7:O8"/>
    <mergeCell ref="S7:S8"/>
    <mergeCell ref="P7:P8"/>
    <mergeCell ref="Z7:Z8"/>
    <mergeCell ref="V7:V8"/>
    <mergeCell ref="W7:W8"/>
    <mergeCell ref="Q7:Q8"/>
    <mergeCell ref="R7:R8"/>
    <mergeCell ref="I20:K20"/>
    <mergeCell ref="AG7:AG8"/>
    <mergeCell ref="AD7:AD8"/>
    <mergeCell ref="AE7:AE8"/>
    <mergeCell ref="AB7:AB8"/>
    <mergeCell ref="AC7:AC8"/>
    <mergeCell ref="X7:X8"/>
    <mergeCell ref="Y7:Y8"/>
    <mergeCell ref="U7:U8"/>
    <mergeCell ref="L20:Q20"/>
    <mergeCell ref="R20:U20"/>
    <mergeCell ref="V20:Y20"/>
    <mergeCell ref="Z20:AC20"/>
    <mergeCell ref="AD20:AG20"/>
    <mergeCell ref="R21:U21"/>
    <mergeCell ref="V21:Y21"/>
    <mergeCell ref="Z21:AC21"/>
    <mergeCell ref="AD21:AG21"/>
    <mergeCell ref="B23:D23"/>
    <mergeCell ref="I21:K21"/>
    <mergeCell ref="L21:Q21"/>
    <mergeCell ref="Z19:AC19"/>
    <mergeCell ref="AD19:AG19"/>
    <mergeCell ref="R19:U19"/>
    <mergeCell ref="C13:Y13"/>
    <mergeCell ref="K19:Q19"/>
    <mergeCell ref="V19:Y19"/>
  </mergeCells>
  <printOptions/>
  <pageMargins left="0.75" right="0.75" top="1" bottom="1" header="0.5" footer="0.5"/>
  <pageSetup horizontalDpi="120" verticalDpi="120" orientation="landscape" paperSize="9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Q39"/>
  <sheetViews>
    <sheetView tabSelected="1" zoomScale="75" zoomScaleNormal="75" zoomScalePageLayoutView="0" workbookViewId="0" topLeftCell="A1">
      <selection activeCell="AI2" sqref="AI2"/>
    </sheetView>
  </sheetViews>
  <sheetFormatPr defaultColWidth="9.140625" defaultRowHeight="12.75"/>
  <cols>
    <col min="1" max="1" width="0.13671875" style="1" customWidth="1"/>
    <col min="2" max="2" width="6.28125" style="2" customWidth="1"/>
    <col min="3" max="3" width="31.57421875" style="4" customWidth="1"/>
    <col min="4" max="4" width="23.421875" style="3" customWidth="1"/>
    <col min="5" max="5" width="7.00390625" style="3" customWidth="1"/>
    <col min="6" max="6" width="7.57421875" style="3" customWidth="1"/>
    <col min="7" max="7" width="4.28125" style="3" customWidth="1"/>
    <col min="8" max="8" width="5.7109375" style="3" customWidth="1"/>
    <col min="9" max="9" width="5.00390625" style="3" customWidth="1"/>
    <col min="10" max="10" width="6.00390625" style="3" customWidth="1"/>
    <col min="11" max="12" width="5.28125" style="3" customWidth="1"/>
    <col min="13" max="14" width="5.421875" style="3" customWidth="1"/>
    <col min="15" max="16" width="6.140625" style="3" customWidth="1"/>
    <col min="17" max="17" width="5.421875" style="6" customWidth="1"/>
    <col min="18" max="18" width="5.7109375" style="3" customWidth="1"/>
    <col min="19" max="19" width="4.7109375" style="4" customWidth="1"/>
    <col min="20" max="21" width="3.8515625" style="3" customWidth="1"/>
    <col min="22" max="22" width="4.57421875" style="3" customWidth="1"/>
    <col min="23" max="24" width="3.8515625" style="3" customWidth="1"/>
    <col min="25" max="25" width="3.7109375" style="3" customWidth="1"/>
    <col min="26" max="31" width="3.8515625" style="3" customWidth="1"/>
    <col min="32" max="32" width="3.140625" style="3" customWidth="1"/>
    <col min="33" max="33" width="3.8515625" style="3" customWidth="1"/>
    <col min="34" max="34" width="4.7109375" style="3" customWidth="1"/>
    <col min="35" max="35" width="19.7109375" style="3" customWidth="1"/>
    <col min="36" max="38" width="3.8515625" style="3" customWidth="1"/>
    <col min="39" max="39" width="1.28515625" style="3" customWidth="1"/>
    <col min="40" max="45" width="3.8515625" style="3" customWidth="1"/>
    <col min="46" max="52" width="2.8515625" style="3" customWidth="1"/>
    <col min="53" max="16384" width="9.140625" style="3" customWidth="1"/>
  </cols>
  <sheetData>
    <row r="1" spans="2:35" ht="20.25">
      <c r="B1" s="112" t="s">
        <v>76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3"/>
      <c r="AI1" s="113"/>
    </row>
    <row r="2" spans="2:35" ht="18.75" thickBot="1">
      <c r="B2" s="13"/>
      <c r="C2" s="166" t="s">
        <v>87</v>
      </c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5"/>
      <c r="AI2" s="107"/>
    </row>
    <row r="3" spans="2:35" ht="18.75" customHeight="1" thickBot="1">
      <c r="B3" s="167" t="s">
        <v>0</v>
      </c>
      <c r="C3" s="170" t="s">
        <v>1</v>
      </c>
      <c r="D3" s="173" t="s">
        <v>10</v>
      </c>
      <c r="E3" s="202" t="s">
        <v>24</v>
      </c>
      <c r="F3" s="203"/>
      <c r="G3" s="203"/>
      <c r="H3" s="204"/>
      <c r="I3" s="177" t="s">
        <v>25</v>
      </c>
      <c r="J3" s="178"/>
      <c r="K3" s="148" t="s">
        <v>26</v>
      </c>
      <c r="L3" s="149"/>
      <c r="M3" s="149"/>
      <c r="N3" s="149"/>
      <c r="O3" s="149"/>
      <c r="P3" s="149"/>
      <c r="Q3" s="153" t="s">
        <v>9</v>
      </c>
      <c r="R3" s="154"/>
      <c r="S3" s="159" t="s">
        <v>51</v>
      </c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31" t="s">
        <v>73</v>
      </c>
    </row>
    <row r="4" spans="2:35" ht="16.5" thickBot="1">
      <c r="B4" s="168"/>
      <c r="C4" s="171"/>
      <c r="D4" s="174"/>
      <c r="E4" s="205"/>
      <c r="F4" s="206"/>
      <c r="G4" s="206"/>
      <c r="H4" s="207"/>
      <c r="I4" s="179"/>
      <c r="J4" s="180"/>
      <c r="K4" s="150"/>
      <c r="L4" s="151"/>
      <c r="M4" s="151"/>
      <c r="N4" s="151"/>
      <c r="O4" s="151"/>
      <c r="P4" s="151"/>
      <c r="Q4" s="155"/>
      <c r="R4" s="156"/>
      <c r="S4" s="161" t="s">
        <v>62</v>
      </c>
      <c r="T4" s="161"/>
      <c r="U4" s="161"/>
      <c r="V4" s="161"/>
      <c r="W4" s="161"/>
      <c r="X4" s="161"/>
      <c r="Y4" s="161"/>
      <c r="Z4" s="161"/>
      <c r="AA4" s="162" t="s">
        <v>63</v>
      </c>
      <c r="AB4" s="162"/>
      <c r="AC4" s="162"/>
      <c r="AD4" s="162"/>
      <c r="AE4" s="162"/>
      <c r="AF4" s="162"/>
      <c r="AG4" s="162"/>
      <c r="AH4" s="163"/>
      <c r="AI4" s="132"/>
    </row>
    <row r="5" spans="2:35" ht="15.75" thickBot="1">
      <c r="B5" s="168"/>
      <c r="C5" s="171"/>
      <c r="D5" s="174"/>
      <c r="E5" s="205"/>
      <c r="F5" s="206"/>
      <c r="G5" s="229"/>
      <c r="H5" s="208"/>
      <c r="I5" s="179"/>
      <c r="J5" s="180"/>
      <c r="K5" s="150"/>
      <c r="L5" s="151"/>
      <c r="M5" s="151"/>
      <c r="N5" s="151"/>
      <c r="O5" s="151"/>
      <c r="P5" s="151"/>
      <c r="Q5" s="155"/>
      <c r="R5" s="156"/>
      <c r="S5" s="164" t="s">
        <v>27</v>
      </c>
      <c r="T5" s="165"/>
      <c r="U5" s="165"/>
      <c r="V5" s="165"/>
      <c r="W5" s="164" t="s">
        <v>28</v>
      </c>
      <c r="X5" s="165"/>
      <c r="Y5" s="165"/>
      <c r="Z5" s="183"/>
      <c r="AA5" s="164" t="s">
        <v>29</v>
      </c>
      <c r="AB5" s="165"/>
      <c r="AC5" s="165"/>
      <c r="AD5" s="183"/>
      <c r="AE5" s="164" t="s">
        <v>30</v>
      </c>
      <c r="AF5" s="165"/>
      <c r="AG5" s="165"/>
      <c r="AH5" s="165"/>
      <c r="AI5" s="132"/>
    </row>
    <row r="6" spans="2:35" ht="15.75">
      <c r="B6" s="168"/>
      <c r="C6" s="171"/>
      <c r="D6" s="175"/>
      <c r="E6" s="141" t="s">
        <v>31</v>
      </c>
      <c r="F6" s="142"/>
      <c r="G6" s="230" t="s">
        <v>32</v>
      </c>
      <c r="H6" s="231"/>
      <c r="I6" s="181"/>
      <c r="J6" s="182"/>
      <c r="K6" s="152"/>
      <c r="L6" s="151"/>
      <c r="M6" s="151"/>
      <c r="N6" s="151"/>
      <c r="O6" s="151"/>
      <c r="P6" s="151"/>
      <c r="Q6" s="157"/>
      <c r="R6" s="158"/>
      <c r="S6" s="145">
        <v>7</v>
      </c>
      <c r="T6" s="146"/>
      <c r="U6" s="134"/>
      <c r="V6" s="14">
        <v>1</v>
      </c>
      <c r="W6" s="147">
        <v>8</v>
      </c>
      <c r="X6" s="135"/>
      <c r="Y6" s="135"/>
      <c r="Z6" s="15">
        <v>1</v>
      </c>
      <c r="AA6" s="147">
        <v>8</v>
      </c>
      <c r="AB6" s="135"/>
      <c r="AC6" s="135"/>
      <c r="AD6" s="15">
        <v>1</v>
      </c>
      <c r="AE6" s="134">
        <v>9</v>
      </c>
      <c r="AF6" s="135"/>
      <c r="AG6" s="135"/>
      <c r="AH6" s="14">
        <v>1</v>
      </c>
      <c r="AI6" s="132"/>
    </row>
    <row r="7" spans="2:35" ht="15.75" customHeight="1">
      <c r="B7" s="168"/>
      <c r="C7" s="171"/>
      <c r="D7" s="175"/>
      <c r="E7" s="143" t="s">
        <v>33</v>
      </c>
      <c r="F7" s="144" t="s">
        <v>34</v>
      </c>
      <c r="G7" s="232" t="s">
        <v>35</v>
      </c>
      <c r="H7" s="194" t="s">
        <v>36</v>
      </c>
      <c r="I7" s="196" t="s">
        <v>37</v>
      </c>
      <c r="J7" s="198" t="s">
        <v>4</v>
      </c>
      <c r="K7" s="200" t="s">
        <v>11</v>
      </c>
      <c r="L7" s="138" t="s">
        <v>38</v>
      </c>
      <c r="M7" s="139"/>
      <c r="N7" s="139"/>
      <c r="O7" s="140"/>
      <c r="P7" s="127" t="s">
        <v>71</v>
      </c>
      <c r="Q7" s="129" t="s">
        <v>5</v>
      </c>
      <c r="R7" s="136" t="s">
        <v>7</v>
      </c>
      <c r="S7" s="129" t="s">
        <v>2</v>
      </c>
      <c r="T7" s="125" t="s">
        <v>3</v>
      </c>
      <c r="U7" s="125" t="s">
        <v>6</v>
      </c>
      <c r="V7" s="127" t="s">
        <v>71</v>
      </c>
      <c r="W7" s="129" t="s">
        <v>2</v>
      </c>
      <c r="X7" s="125" t="s">
        <v>3</v>
      </c>
      <c r="Y7" s="125" t="s">
        <v>6</v>
      </c>
      <c r="Z7" s="127" t="s">
        <v>71</v>
      </c>
      <c r="AA7" s="129" t="s">
        <v>2</v>
      </c>
      <c r="AB7" s="125" t="s">
        <v>3</v>
      </c>
      <c r="AC7" s="125" t="s">
        <v>6</v>
      </c>
      <c r="AD7" s="127" t="s">
        <v>71</v>
      </c>
      <c r="AE7" s="129" t="s">
        <v>2</v>
      </c>
      <c r="AF7" s="125" t="s">
        <v>3</v>
      </c>
      <c r="AG7" s="125" t="s">
        <v>6</v>
      </c>
      <c r="AH7" s="127" t="s">
        <v>71</v>
      </c>
      <c r="AI7" s="132"/>
    </row>
    <row r="8" spans="2:35" ht="123.75" customHeight="1">
      <c r="B8" s="169"/>
      <c r="C8" s="172"/>
      <c r="D8" s="176"/>
      <c r="E8" s="143"/>
      <c r="F8" s="144"/>
      <c r="G8" s="233"/>
      <c r="H8" s="195"/>
      <c r="I8" s="197"/>
      <c r="J8" s="199"/>
      <c r="K8" s="201"/>
      <c r="L8" s="16" t="s">
        <v>39</v>
      </c>
      <c r="M8" s="16" t="s">
        <v>40</v>
      </c>
      <c r="N8" s="53" t="s">
        <v>3</v>
      </c>
      <c r="O8" s="53" t="s">
        <v>45</v>
      </c>
      <c r="P8" s="128"/>
      <c r="Q8" s="130"/>
      <c r="R8" s="137"/>
      <c r="S8" s="130"/>
      <c r="T8" s="126"/>
      <c r="U8" s="126"/>
      <c r="V8" s="128"/>
      <c r="W8" s="130"/>
      <c r="X8" s="126"/>
      <c r="Y8" s="126"/>
      <c r="Z8" s="128"/>
      <c r="AA8" s="130"/>
      <c r="AB8" s="126"/>
      <c r="AC8" s="126"/>
      <c r="AD8" s="128"/>
      <c r="AE8" s="130"/>
      <c r="AF8" s="126"/>
      <c r="AG8" s="126"/>
      <c r="AH8" s="128"/>
      <c r="AI8" s="133"/>
    </row>
    <row r="9" spans="2:35" ht="18">
      <c r="B9" s="17"/>
      <c r="C9" s="220" t="s">
        <v>18</v>
      </c>
      <c r="D9" s="221"/>
      <c r="E9" s="221"/>
      <c r="F9" s="221"/>
      <c r="G9" s="221"/>
      <c r="H9" s="221"/>
      <c r="I9" s="9"/>
      <c r="J9" s="18"/>
      <c r="K9" s="18"/>
      <c r="L9" s="19"/>
      <c r="M9" s="19"/>
      <c r="N9" s="19"/>
      <c r="O9" s="19"/>
      <c r="P9" s="9"/>
      <c r="Q9" s="9"/>
      <c r="R9" s="9"/>
      <c r="S9" s="18"/>
      <c r="T9" s="19"/>
      <c r="U9" s="9"/>
      <c r="V9" s="9"/>
      <c r="W9" s="9"/>
      <c r="X9" s="9"/>
      <c r="Y9" s="9"/>
      <c r="Z9" s="9"/>
      <c r="AA9" s="18"/>
      <c r="AB9" s="19"/>
      <c r="AC9" s="9"/>
      <c r="AD9" s="9"/>
      <c r="AE9" s="9"/>
      <c r="AF9" s="9"/>
      <c r="AG9" s="9"/>
      <c r="AH9"/>
      <c r="AI9"/>
    </row>
    <row r="10" spans="2:35" ht="15.75">
      <c r="B10" s="41"/>
      <c r="C10" s="123" t="s">
        <v>64</v>
      </c>
      <c r="D10" s="124"/>
      <c r="E10" s="124"/>
      <c r="F10" s="124"/>
      <c r="G10" s="124"/>
      <c r="H10" s="124"/>
      <c r="I10" s="124"/>
      <c r="J10" s="124"/>
      <c r="K10" s="9"/>
      <c r="L10" s="9"/>
      <c r="M10" s="9"/>
      <c r="N10" s="9"/>
      <c r="O10" s="9"/>
      <c r="P10" s="9"/>
      <c r="Q10" s="9"/>
      <c r="R10" s="4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48"/>
      <c r="AF10" s="48"/>
      <c r="AG10" s="48"/>
      <c r="AH10"/>
      <c r="AI10"/>
    </row>
    <row r="11" spans="2:35" ht="24.75" customHeight="1">
      <c r="B11" s="43" t="s">
        <v>70</v>
      </c>
      <c r="C11" s="88" t="s">
        <v>21</v>
      </c>
      <c r="D11" s="49" t="s">
        <v>15</v>
      </c>
      <c r="E11" s="27">
        <f>F11</f>
        <v>54</v>
      </c>
      <c r="F11" s="55">
        <f>H11*36</f>
        <v>54</v>
      </c>
      <c r="G11" s="24"/>
      <c r="H11" s="25">
        <v>1.5</v>
      </c>
      <c r="I11" s="93" t="s">
        <v>42</v>
      </c>
      <c r="J11" s="103"/>
      <c r="K11" s="27">
        <f>SUM(M11:P11)</f>
        <v>30</v>
      </c>
      <c r="L11" s="25">
        <f>M11+O11+N11</f>
        <v>27</v>
      </c>
      <c r="M11" s="25">
        <f>S11*$S$6+W11*$W$6+AA11*$AA$6+AE11*$AE$6</f>
        <v>18</v>
      </c>
      <c r="N11" s="25">
        <f>T11*$S$6+X11*$W$6+AB11*$AA$6+AF11*$AE$6</f>
        <v>9</v>
      </c>
      <c r="O11" s="25">
        <f>U11*$S$6+Y11*$W$6+AC11*$AA$6+AG11*$AE$6</f>
        <v>0</v>
      </c>
      <c r="P11" s="28">
        <f>(V11+Z11+AD11+AH11)*$V$6</f>
        <v>3</v>
      </c>
      <c r="Q11" s="27">
        <f>F11-K11</f>
        <v>24</v>
      </c>
      <c r="R11" s="29">
        <f>Q11/F11</f>
        <v>0.4444444444444444</v>
      </c>
      <c r="S11" s="31"/>
      <c r="T11" s="30"/>
      <c r="U11" s="30"/>
      <c r="V11" s="32"/>
      <c r="W11" s="31"/>
      <c r="X11" s="30"/>
      <c r="Y11" s="30"/>
      <c r="Z11" s="32"/>
      <c r="AA11" s="31"/>
      <c r="AB11" s="30"/>
      <c r="AC11" s="30"/>
      <c r="AD11" s="32"/>
      <c r="AE11" s="31">
        <v>2</v>
      </c>
      <c r="AF11" s="30">
        <v>1</v>
      </c>
      <c r="AG11" s="30"/>
      <c r="AH11" s="32">
        <f>(AG11+AF11+AE11)</f>
        <v>3</v>
      </c>
      <c r="AI11" s="54"/>
    </row>
    <row r="12" spans="2:35" ht="18">
      <c r="B12" s="21"/>
      <c r="C12" s="37"/>
      <c r="D12" s="37" t="s">
        <v>8</v>
      </c>
      <c r="E12" s="45"/>
      <c r="F12" s="59">
        <f>SUM(F11:F11)</f>
        <v>54</v>
      </c>
      <c r="G12" s="45"/>
      <c r="H12" s="59">
        <f>SUM(H11:H11)</f>
        <v>1.5</v>
      </c>
      <c r="I12" s="89"/>
      <c r="J12" s="89"/>
      <c r="K12" s="89">
        <f>SUM(K11:K11)</f>
        <v>30</v>
      </c>
      <c r="L12" s="89">
        <f>SUM(L11:L11)</f>
        <v>27</v>
      </c>
      <c r="M12" s="89">
        <f>SUM(M11:M11)</f>
        <v>18</v>
      </c>
      <c r="N12" s="89">
        <f>SUM(N11:N11)</f>
        <v>9</v>
      </c>
      <c r="O12" s="89">
        <f>SUM(O11:O11)</f>
        <v>0</v>
      </c>
      <c r="P12" s="89">
        <f>SUM(P11:P11)</f>
        <v>3</v>
      </c>
      <c r="Q12" s="89">
        <f>SUM(Q11:Q11)</f>
        <v>24</v>
      </c>
      <c r="R12" s="90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10"/>
      <c r="AH12" s="82"/>
      <c r="AI12" s="72"/>
    </row>
    <row r="13" spans="2:35" ht="18">
      <c r="B13" s="8"/>
      <c r="C13" s="59" t="s">
        <v>65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83"/>
      <c r="AI13" s="83"/>
    </row>
    <row r="14" spans="2:43" ht="21.75" customHeight="1">
      <c r="B14" s="224" t="s">
        <v>79</v>
      </c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34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  <c r="AO14" s="235"/>
      <c r="AP14" s="235"/>
      <c r="AQ14" s="235"/>
    </row>
    <row r="15" spans="2:35" ht="21" customHeight="1">
      <c r="B15" s="224" t="s">
        <v>80</v>
      </c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</row>
    <row r="16" spans="2:35" ht="15.75" customHeight="1">
      <c r="B16" s="224" t="s">
        <v>81</v>
      </c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</row>
    <row r="17" spans="2:35" ht="18" customHeight="1">
      <c r="B17" s="224" t="s">
        <v>82</v>
      </c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</row>
    <row r="18" spans="2:35" ht="22.5" customHeight="1">
      <c r="B18" s="224" t="s">
        <v>84</v>
      </c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</row>
    <row r="19" spans="2:35" ht="30.75" customHeight="1">
      <c r="B19" s="111">
        <v>4</v>
      </c>
      <c r="C19" s="95" t="s">
        <v>14</v>
      </c>
      <c r="D19" s="49" t="s">
        <v>15</v>
      </c>
      <c r="E19" s="27">
        <f>F19</f>
        <v>234</v>
      </c>
      <c r="F19" s="55">
        <f>H19*36</f>
        <v>234</v>
      </c>
      <c r="G19" s="24"/>
      <c r="H19" s="85">
        <v>6.5</v>
      </c>
      <c r="I19" s="93" t="s">
        <v>42</v>
      </c>
      <c r="J19" s="101"/>
      <c r="K19" s="27">
        <f>SUM(M19:P19)</f>
        <v>86</v>
      </c>
      <c r="L19" s="25">
        <f>M19+O19+N19</f>
        <v>77</v>
      </c>
      <c r="M19" s="25">
        <f>S19*$S$6+W19*$W$6+AA19*$AA$6+AE19*$AE$6</f>
        <v>51</v>
      </c>
      <c r="N19" s="25">
        <f>T19*$S$6+X19*$W$6+AB19*$AA$6+AF19*$AE$6</f>
        <v>26</v>
      </c>
      <c r="O19" s="25">
        <f>U19*$S$6+Y19*$W$6+AC19*$AA$6+AG19*$AE$6</f>
        <v>0</v>
      </c>
      <c r="P19" s="28">
        <f>(V19+Z19+AD19+AH19)*$V$6</f>
        <v>9</v>
      </c>
      <c r="Q19" s="27">
        <f>F19-K19</f>
        <v>148</v>
      </c>
      <c r="R19" s="29">
        <f>Q19/F19</f>
        <v>0.6324786324786325</v>
      </c>
      <c r="S19" s="36"/>
      <c r="T19" s="35"/>
      <c r="U19" s="35"/>
      <c r="V19" s="32">
        <f>(U19+T19+S19)</f>
        <v>0</v>
      </c>
      <c r="W19" s="36"/>
      <c r="X19" s="35"/>
      <c r="Y19" s="35"/>
      <c r="Z19" s="32">
        <f>(Y19+X19+W19)</f>
        <v>0</v>
      </c>
      <c r="AA19" s="36">
        <v>3</v>
      </c>
      <c r="AB19" s="35">
        <v>1</v>
      </c>
      <c r="AC19" s="35"/>
      <c r="AD19" s="32">
        <f>(AC19+AB19+AA19)</f>
        <v>4</v>
      </c>
      <c r="AE19" s="12">
        <v>3</v>
      </c>
      <c r="AF19" s="30">
        <v>2</v>
      </c>
      <c r="AG19" s="30"/>
      <c r="AH19" s="11">
        <f>(AG19+AF19+AE19)</f>
        <v>5</v>
      </c>
      <c r="AI19" s="94"/>
    </row>
    <row r="20" spans="2:35" ht="18">
      <c r="B20" s="37"/>
      <c r="C20" s="212" t="s">
        <v>88</v>
      </c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10"/>
      <c r="AB20" s="10"/>
      <c r="AC20" s="10"/>
      <c r="AD20" s="10"/>
      <c r="AE20" s="10"/>
      <c r="AF20" s="10"/>
      <c r="AG20" s="10"/>
      <c r="AH20" s="46"/>
      <c r="AI20" s="92"/>
    </row>
    <row r="21" spans="2:35" ht="30">
      <c r="B21" s="111">
        <v>5</v>
      </c>
      <c r="C21" s="95" t="s">
        <v>14</v>
      </c>
      <c r="D21" s="49" t="s">
        <v>15</v>
      </c>
      <c r="E21" s="27">
        <f>F21</f>
        <v>234</v>
      </c>
      <c r="F21" s="55">
        <f>H21*36</f>
        <v>234</v>
      </c>
      <c r="G21" s="24"/>
      <c r="H21" s="85">
        <v>6.5</v>
      </c>
      <c r="I21" s="36" t="s">
        <v>42</v>
      </c>
      <c r="J21" s="33"/>
      <c r="K21" s="27">
        <f>SUM(M21:P21)</f>
        <v>86</v>
      </c>
      <c r="L21" s="25">
        <f>M21+O21+N21</f>
        <v>77</v>
      </c>
      <c r="M21" s="25">
        <f>S21*$S$6+W21*$W$6+AA21*$AA$6+AE21*$AE$6</f>
        <v>51</v>
      </c>
      <c r="N21" s="25">
        <f>T21*$S$6+X21*$W$6+AB21*$AA$6+AF21*$AE$6</f>
        <v>26</v>
      </c>
      <c r="O21" s="25">
        <f>U21*$S$6+Y21*$W$6+AC21*$AA$6+AG21*$AE$6</f>
        <v>0</v>
      </c>
      <c r="P21" s="28">
        <f>(V21+Z21+AD21+AH21)*$V$6</f>
        <v>9</v>
      </c>
      <c r="Q21" s="27">
        <f>F21-K21</f>
        <v>148</v>
      </c>
      <c r="R21" s="29">
        <f>Q21/F21</f>
        <v>0.6324786324786325</v>
      </c>
      <c r="S21" s="36"/>
      <c r="T21" s="35"/>
      <c r="U21" s="35"/>
      <c r="V21" s="32">
        <f>(U21+T21+S21)</f>
        <v>0</v>
      </c>
      <c r="W21" s="36"/>
      <c r="X21" s="35"/>
      <c r="Y21" s="35"/>
      <c r="Z21" s="32">
        <f>(Y21+X21+W21)</f>
        <v>0</v>
      </c>
      <c r="AA21" s="36">
        <v>3</v>
      </c>
      <c r="AB21" s="35">
        <v>1</v>
      </c>
      <c r="AC21" s="35"/>
      <c r="AD21" s="32">
        <f>(AC21+AB21+AA21)</f>
        <v>4</v>
      </c>
      <c r="AE21" s="12">
        <v>3</v>
      </c>
      <c r="AF21" s="30">
        <v>2</v>
      </c>
      <c r="AG21" s="30"/>
      <c r="AH21" s="11">
        <f>(AG21+AF21+AE21)</f>
        <v>5</v>
      </c>
      <c r="AI21" s="94"/>
    </row>
    <row r="22" spans="2:35" ht="18">
      <c r="B22" s="37"/>
      <c r="C22" s="20"/>
      <c r="D22" s="38"/>
      <c r="E22" s="45"/>
      <c r="F22" s="59">
        <f>SUM(F21:F21)</f>
        <v>234</v>
      </c>
      <c r="G22" s="45"/>
      <c r="H22" s="59">
        <f>SUM(H21:H21)</f>
        <v>6.5</v>
      </c>
      <c r="I22" s="45"/>
      <c r="J22" s="45"/>
      <c r="K22" s="45"/>
      <c r="L22" s="45"/>
      <c r="M22" s="45"/>
      <c r="N22" s="45"/>
      <c r="O22" s="45"/>
      <c r="P22" s="45"/>
      <c r="Q22" s="45"/>
      <c r="R22" s="4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46"/>
      <c r="AI22" s="92"/>
    </row>
    <row r="23" spans="2:35" ht="18">
      <c r="B23" s="37"/>
      <c r="C23" s="212" t="s">
        <v>89</v>
      </c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10"/>
      <c r="AB23" s="10"/>
      <c r="AC23" s="10"/>
      <c r="AD23" s="10"/>
      <c r="AE23" s="10"/>
      <c r="AF23" s="10"/>
      <c r="AG23" s="10"/>
      <c r="AH23" s="46"/>
      <c r="AI23" s="92"/>
    </row>
    <row r="24" spans="2:35" ht="30.75" customHeight="1">
      <c r="B24" s="111">
        <v>5</v>
      </c>
      <c r="C24" s="95" t="s">
        <v>14</v>
      </c>
      <c r="D24" s="49" t="s">
        <v>15</v>
      </c>
      <c r="E24" s="27">
        <f>F24</f>
        <v>234</v>
      </c>
      <c r="F24" s="55">
        <f>H24*36</f>
        <v>234</v>
      </c>
      <c r="G24" s="24"/>
      <c r="H24" s="85">
        <v>6.5</v>
      </c>
      <c r="I24" s="36" t="s">
        <v>42</v>
      </c>
      <c r="J24" s="33"/>
      <c r="K24" s="27">
        <f>SUM(M24:P24)</f>
        <v>86</v>
      </c>
      <c r="L24" s="25">
        <f>M24+O24+N24</f>
        <v>77</v>
      </c>
      <c r="M24" s="25">
        <f>S24*$S$6+W24*$W$6+AA24*$AA$6+AE24*$AE$6</f>
        <v>51</v>
      </c>
      <c r="N24" s="25">
        <f>T24*$S$6+X24*$W$6+AB24*$AA$6+AF24*$AE$6</f>
        <v>26</v>
      </c>
      <c r="O24" s="25">
        <f>U24*$S$6+Y24*$W$6+AC24*$AA$6+AG24*$AE$6</f>
        <v>0</v>
      </c>
      <c r="P24" s="28">
        <f>(V24+Z24+AD24+AH24)*$V$6</f>
        <v>9</v>
      </c>
      <c r="Q24" s="27">
        <f>F24-K24</f>
        <v>148</v>
      </c>
      <c r="R24" s="29">
        <f>Q24/F24</f>
        <v>0.6324786324786325</v>
      </c>
      <c r="S24" s="36"/>
      <c r="T24" s="35"/>
      <c r="U24" s="35"/>
      <c r="V24" s="32">
        <f>(U24+T24+S24)</f>
        <v>0</v>
      </c>
      <c r="W24" s="36"/>
      <c r="X24" s="35"/>
      <c r="Y24" s="35"/>
      <c r="Z24" s="32">
        <f>(Y24+X24+W24)</f>
        <v>0</v>
      </c>
      <c r="AA24" s="36">
        <v>3</v>
      </c>
      <c r="AB24" s="35">
        <v>1</v>
      </c>
      <c r="AC24" s="35"/>
      <c r="AD24" s="32">
        <f>(AC24+AB24+AA24)</f>
        <v>4</v>
      </c>
      <c r="AE24" s="12">
        <v>3</v>
      </c>
      <c r="AF24" s="30">
        <v>2</v>
      </c>
      <c r="AG24" s="30"/>
      <c r="AH24" s="11">
        <f>(AG24+AF24+AE24)</f>
        <v>5</v>
      </c>
      <c r="AI24" s="94"/>
    </row>
    <row r="25" spans="2:35" ht="18">
      <c r="B25" s="37"/>
      <c r="C25" s="20"/>
      <c r="D25" s="38"/>
      <c r="E25" s="45"/>
      <c r="F25" s="59">
        <f>SUM(F24:F24)</f>
        <v>234</v>
      </c>
      <c r="G25" s="45"/>
      <c r="H25" s="87">
        <f>SUM(H24:H24)</f>
        <v>6.5</v>
      </c>
      <c r="I25" s="45"/>
      <c r="J25" s="45"/>
      <c r="K25" s="45"/>
      <c r="L25" s="45"/>
      <c r="M25" s="45"/>
      <c r="N25" s="45"/>
      <c r="O25" s="45"/>
      <c r="P25" s="45"/>
      <c r="Q25" s="45"/>
      <c r="R25" s="4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46"/>
      <c r="AI25" s="92"/>
    </row>
    <row r="26" spans="2:35" ht="18">
      <c r="B26" s="37"/>
      <c r="C26" s="20"/>
      <c r="D26" s="38"/>
      <c r="E26" s="45"/>
      <c r="F26" s="59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46"/>
      <c r="AI26" s="56"/>
    </row>
    <row r="27" spans="2:35" ht="18">
      <c r="B27" s="37"/>
      <c r="C27" s="212" t="s">
        <v>90</v>
      </c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10"/>
      <c r="AB27" s="10"/>
      <c r="AC27" s="10"/>
      <c r="AD27" s="10"/>
      <c r="AE27" s="10"/>
      <c r="AF27" s="10"/>
      <c r="AG27" s="10"/>
      <c r="AH27" s="46"/>
      <c r="AI27" s="56"/>
    </row>
    <row r="28" spans="2:35" ht="31.5" customHeight="1">
      <c r="B28" s="111">
        <v>5</v>
      </c>
      <c r="C28" s="95" t="s">
        <v>14</v>
      </c>
      <c r="D28" s="49" t="s">
        <v>15</v>
      </c>
      <c r="E28" s="27">
        <f>F28</f>
        <v>234</v>
      </c>
      <c r="F28" s="55">
        <f>H28*36</f>
        <v>234</v>
      </c>
      <c r="G28" s="24"/>
      <c r="H28" s="85">
        <v>6.5</v>
      </c>
      <c r="I28" s="36" t="s">
        <v>42</v>
      </c>
      <c r="J28" s="33"/>
      <c r="K28" s="27">
        <f>SUM(M28:P28)</f>
        <v>86</v>
      </c>
      <c r="L28" s="25">
        <f>M28+O28+N28</f>
        <v>77</v>
      </c>
      <c r="M28" s="25">
        <f>S28*$S$6+W28*$W$6+AA28*$AA$6+AE28*$AE$6</f>
        <v>51</v>
      </c>
      <c r="N28" s="25">
        <f>T28*$S$6+X28*$W$6+AB28*$AA$6+AF28*$AE$6</f>
        <v>26</v>
      </c>
      <c r="O28" s="25">
        <f>U28*$S$6+Y28*$W$6+AC28*$AA$6+AG28*$AE$6</f>
        <v>0</v>
      </c>
      <c r="P28" s="28">
        <f>(V28+Z28+AD28+AH28)*$V$6</f>
        <v>9</v>
      </c>
      <c r="Q28" s="27">
        <f>F28-K28</f>
        <v>148</v>
      </c>
      <c r="R28" s="29">
        <f>Q28/F28</f>
        <v>0.6324786324786325</v>
      </c>
      <c r="S28" s="36"/>
      <c r="T28" s="35"/>
      <c r="U28" s="35"/>
      <c r="V28" s="32">
        <f>(U28+T28+S28)</f>
        <v>0</v>
      </c>
      <c r="W28" s="36"/>
      <c r="X28" s="35"/>
      <c r="Y28" s="35"/>
      <c r="Z28" s="32">
        <f>(Y28+X28+W28)</f>
        <v>0</v>
      </c>
      <c r="AA28" s="36">
        <v>3</v>
      </c>
      <c r="AB28" s="35">
        <v>1</v>
      </c>
      <c r="AC28" s="35"/>
      <c r="AD28" s="32">
        <f>(AC28+AB28+AA28)</f>
        <v>4</v>
      </c>
      <c r="AE28" s="12">
        <v>3</v>
      </c>
      <c r="AF28" s="30">
        <v>2</v>
      </c>
      <c r="AG28" s="30"/>
      <c r="AH28" s="11">
        <f>(AG28+AF28+AE28)</f>
        <v>5</v>
      </c>
      <c r="AI28" s="94"/>
    </row>
    <row r="29" spans="2:35" ht="18">
      <c r="B29" s="21"/>
      <c r="C29" s="78"/>
      <c r="D29" s="84"/>
      <c r="E29" s="45"/>
      <c r="F29" s="45"/>
      <c r="G29" s="45"/>
      <c r="H29" s="45"/>
      <c r="I29" s="45"/>
      <c r="J29" s="39"/>
      <c r="K29" s="45"/>
      <c r="L29" s="45"/>
      <c r="M29" s="45"/>
      <c r="N29" s="45"/>
      <c r="O29" s="45"/>
      <c r="P29" s="45"/>
      <c r="Q29" s="45"/>
      <c r="R29" s="4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56"/>
    </row>
    <row r="30" spans="2:35" ht="18">
      <c r="B30" s="37"/>
      <c r="C30" s="212" t="s">
        <v>91</v>
      </c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10"/>
      <c r="AB30" s="10"/>
      <c r="AC30" s="10"/>
      <c r="AD30" s="10"/>
      <c r="AE30" s="10"/>
      <c r="AF30" s="10"/>
      <c r="AG30" s="10"/>
      <c r="AH30" s="10"/>
      <c r="AI30" s="56"/>
    </row>
    <row r="31" spans="2:35" ht="30" customHeight="1">
      <c r="B31" s="43" t="s">
        <v>53</v>
      </c>
      <c r="C31" s="58" t="s">
        <v>17</v>
      </c>
      <c r="D31" s="60" t="s">
        <v>15</v>
      </c>
      <c r="E31" s="27">
        <f>F31</f>
        <v>108</v>
      </c>
      <c r="F31" s="55">
        <f>H31*36</f>
        <v>108</v>
      </c>
      <c r="G31" s="24"/>
      <c r="H31" s="25">
        <v>3</v>
      </c>
      <c r="I31" s="27"/>
      <c r="J31" s="33" t="s">
        <v>41</v>
      </c>
      <c r="K31" s="27">
        <f>SUM(M31:P31)</f>
        <v>32</v>
      </c>
      <c r="L31" s="25">
        <f>M31+O31+N31</f>
        <v>28</v>
      </c>
      <c r="M31" s="25">
        <f aca="true" t="shared" si="0" ref="M31:O34">S31*$S$6+W31*$W$6+AA31*$AA$6+AE31*$AE$6</f>
        <v>14</v>
      </c>
      <c r="N31" s="25">
        <f t="shared" si="0"/>
        <v>0</v>
      </c>
      <c r="O31" s="25">
        <f t="shared" si="0"/>
        <v>14</v>
      </c>
      <c r="P31" s="28">
        <f>(V31+Z31+AD31+AH31)*$V$6</f>
        <v>4</v>
      </c>
      <c r="Q31" s="27">
        <f>F31-K31</f>
        <v>76</v>
      </c>
      <c r="R31" s="29">
        <f>Q31/F31</f>
        <v>0.7037037037037037</v>
      </c>
      <c r="S31" s="31">
        <v>2</v>
      </c>
      <c r="T31" s="30"/>
      <c r="U31" s="30">
        <v>2</v>
      </c>
      <c r="V31" s="32">
        <f>(U31+T31+S31)</f>
        <v>4</v>
      </c>
      <c r="W31" s="31"/>
      <c r="X31" s="30"/>
      <c r="Y31" s="30"/>
      <c r="Z31" s="32">
        <f>(Y31+X31+W31)</f>
        <v>0</v>
      </c>
      <c r="AA31" s="31"/>
      <c r="AB31" s="30"/>
      <c r="AC31" s="30"/>
      <c r="AD31" s="32">
        <f>(AC31+AB31+AA31)</f>
        <v>0</v>
      </c>
      <c r="AE31" s="31"/>
      <c r="AF31" s="30"/>
      <c r="AG31" s="30"/>
      <c r="AH31" s="32">
        <f>(AG31+AF31+AE31)</f>
        <v>0</v>
      </c>
      <c r="AI31" s="54"/>
    </row>
    <row r="32" spans="2:35" ht="30" customHeight="1">
      <c r="B32" s="77" t="s">
        <v>54</v>
      </c>
      <c r="C32" s="88" t="s">
        <v>67</v>
      </c>
      <c r="D32" s="60" t="s">
        <v>15</v>
      </c>
      <c r="E32" s="27">
        <f>F32</f>
        <v>108</v>
      </c>
      <c r="F32" s="55">
        <f>H32*36</f>
        <v>108</v>
      </c>
      <c r="G32" s="24"/>
      <c r="H32" s="25">
        <v>3</v>
      </c>
      <c r="I32" s="64"/>
      <c r="J32" s="33" t="s">
        <v>44</v>
      </c>
      <c r="K32" s="27">
        <f>SUM(M32:P32)</f>
        <v>36</v>
      </c>
      <c r="L32" s="25">
        <f>M32+O32+N32</f>
        <v>32</v>
      </c>
      <c r="M32" s="25">
        <f t="shared" si="0"/>
        <v>16</v>
      </c>
      <c r="N32" s="25">
        <f t="shared" si="0"/>
        <v>0</v>
      </c>
      <c r="O32" s="25">
        <f t="shared" si="0"/>
        <v>16</v>
      </c>
      <c r="P32" s="28">
        <f>(V32+Z32+AD32+AH32)*$V$6</f>
        <v>4</v>
      </c>
      <c r="Q32" s="27">
        <f>F32-K32</f>
        <v>72</v>
      </c>
      <c r="R32" s="29">
        <f>Q32/F32</f>
        <v>0.6666666666666666</v>
      </c>
      <c r="S32" s="31"/>
      <c r="T32" s="30"/>
      <c r="U32" s="30"/>
      <c r="V32" s="32">
        <f>(U32+T32+S32)</f>
        <v>0</v>
      </c>
      <c r="W32" s="31">
        <v>2</v>
      </c>
      <c r="X32" s="30"/>
      <c r="Y32" s="30">
        <v>2</v>
      </c>
      <c r="Z32" s="32">
        <f>(Y32+X32+W32)</f>
        <v>4</v>
      </c>
      <c r="AA32" s="31"/>
      <c r="AB32" s="30"/>
      <c r="AC32" s="30"/>
      <c r="AD32" s="32">
        <f>(AC32+AB32+AA32)</f>
        <v>0</v>
      </c>
      <c r="AE32" s="31"/>
      <c r="AF32" s="30"/>
      <c r="AG32" s="30"/>
      <c r="AH32" s="32">
        <f>(AG32+AF32+AE32)</f>
        <v>0</v>
      </c>
      <c r="AI32" s="54"/>
    </row>
    <row r="33" spans="2:35" ht="18.75" customHeight="1">
      <c r="B33" s="43" t="s">
        <v>55</v>
      </c>
      <c r="C33" s="88" t="s">
        <v>68</v>
      </c>
      <c r="D33" s="60" t="s">
        <v>15</v>
      </c>
      <c r="E33" s="27">
        <f>F33</f>
        <v>108</v>
      </c>
      <c r="F33" s="55">
        <f>H33*36</f>
        <v>108</v>
      </c>
      <c r="G33" s="24"/>
      <c r="H33" s="25">
        <v>3</v>
      </c>
      <c r="I33" s="36"/>
      <c r="J33" s="24" t="s">
        <v>43</v>
      </c>
      <c r="K33" s="27">
        <f>SUM(M33:P33)</f>
        <v>36</v>
      </c>
      <c r="L33" s="25">
        <f>M33+O33+N33</f>
        <v>32</v>
      </c>
      <c r="M33" s="25">
        <f t="shared" si="0"/>
        <v>16</v>
      </c>
      <c r="N33" s="25">
        <f t="shared" si="0"/>
        <v>16</v>
      </c>
      <c r="O33" s="25">
        <f t="shared" si="0"/>
        <v>0</v>
      </c>
      <c r="P33" s="28">
        <f>(V33+Z33+AD33+AH33)*$V$6</f>
        <v>4</v>
      </c>
      <c r="Q33" s="27">
        <f>F33-K33</f>
        <v>72</v>
      </c>
      <c r="R33" s="29">
        <f>Q33/F33</f>
        <v>0.6666666666666666</v>
      </c>
      <c r="S33" s="31"/>
      <c r="T33" s="30"/>
      <c r="U33" s="30"/>
      <c r="V33" s="32">
        <f>(U33+T33+S33)</f>
        <v>0</v>
      </c>
      <c r="W33" s="31"/>
      <c r="X33" s="30"/>
      <c r="Y33" s="30"/>
      <c r="Z33" s="32">
        <f>(Y33+X33+W33)</f>
        <v>0</v>
      </c>
      <c r="AA33" s="31">
        <v>2</v>
      </c>
      <c r="AB33" s="30">
        <v>2</v>
      </c>
      <c r="AC33" s="30"/>
      <c r="AD33" s="32">
        <f>(AC33+AB33+AA33)</f>
        <v>4</v>
      </c>
      <c r="AE33" s="36"/>
      <c r="AF33" s="35"/>
      <c r="AG33" s="35"/>
      <c r="AH33" s="32">
        <f>(AG33+AF33+AE33)</f>
        <v>0</v>
      </c>
      <c r="AI33" s="65"/>
    </row>
    <row r="34" spans="2:35" ht="32.25" customHeight="1">
      <c r="B34" s="43" t="s">
        <v>56</v>
      </c>
      <c r="C34" s="88" t="s">
        <v>66</v>
      </c>
      <c r="D34" s="60" t="s">
        <v>15</v>
      </c>
      <c r="E34" s="27">
        <f>F34</f>
        <v>108</v>
      </c>
      <c r="F34" s="55">
        <f>H34*36</f>
        <v>108</v>
      </c>
      <c r="G34" s="24"/>
      <c r="H34" s="25">
        <v>3</v>
      </c>
      <c r="I34" s="36"/>
      <c r="J34" s="35" t="s">
        <v>42</v>
      </c>
      <c r="K34" s="27">
        <f>SUM(M34:P34)</f>
        <v>40</v>
      </c>
      <c r="L34" s="25">
        <f>M34+O34+N34</f>
        <v>36</v>
      </c>
      <c r="M34" s="25">
        <f t="shared" si="0"/>
        <v>0</v>
      </c>
      <c r="N34" s="25">
        <f t="shared" si="0"/>
        <v>36</v>
      </c>
      <c r="O34" s="25">
        <f t="shared" si="0"/>
        <v>0</v>
      </c>
      <c r="P34" s="28">
        <f>(V34+Z34+AD34+AH34)*$V$6</f>
        <v>4</v>
      </c>
      <c r="Q34" s="27">
        <f>F34-K34</f>
        <v>68</v>
      </c>
      <c r="R34" s="29">
        <f>Q34/F34</f>
        <v>0.6296296296296297</v>
      </c>
      <c r="S34" s="35"/>
      <c r="T34" s="35"/>
      <c r="U34" s="35"/>
      <c r="V34" s="32">
        <f>(U34+T34+S34)</f>
        <v>0</v>
      </c>
      <c r="W34" s="34"/>
      <c r="X34" s="35"/>
      <c r="Y34" s="35"/>
      <c r="Z34" s="32">
        <f>(Y34+X34+W34)</f>
        <v>0</v>
      </c>
      <c r="AA34" s="34"/>
      <c r="AB34" s="35"/>
      <c r="AC34" s="35"/>
      <c r="AD34" s="32">
        <f>(AC34+AB34+AA34)</f>
        <v>0</v>
      </c>
      <c r="AE34" s="31"/>
      <c r="AF34" s="30">
        <v>4</v>
      </c>
      <c r="AG34" s="30"/>
      <c r="AH34" s="32">
        <f>(AG34+AF34+AE34)</f>
        <v>4</v>
      </c>
      <c r="AI34" s="65"/>
    </row>
    <row r="35" spans="2:35" ht="18">
      <c r="B35" s="21"/>
      <c r="C35" s="71"/>
      <c r="D35" s="68" t="s">
        <v>8</v>
      </c>
      <c r="E35" s="57"/>
      <c r="F35" s="67">
        <f>SUM(F31:F34)</f>
        <v>432</v>
      </c>
      <c r="G35" s="67">
        <f>SUM(G31:G34)</f>
        <v>0</v>
      </c>
      <c r="H35" s="99">
        <f>SUM(H31:H34)</f>
        <v>12</v>
      </c>
      <c r="I35" s="66"/>
      <c r="J35" s="69"/>
      <c r="K35" s="69"/>
      <c r="L35" s="69"/>
      <c r="M35" s="69"/>
      <c r="N35" s="69"/>
      <c r="O35" s="69"/>
      <c r="P35" s="69"/>
      <c r="Q35" s="69"/>
      <c r="R35" s="7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10"/>
      <c r="AI35" s="63"/>
    </row>
    <row r="36" spans="2:35" ht="9.75" customHeight="1" hidden="1" thickBo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 s="226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8"/>
      <c r="AI36" s="75"/>
    </row>
    <row r="37" spans="2:35" ht="18">
      <c r="B37"/>
      <c r="C37"/>
      <c r="D37"/>
      <c r="E37"/>
      <c r="F37"/>
      <c r="G37"/>
      <c r="H37"/>
      <c r="I37"/>
      <c r="J37"/>
      <c r="K37"/>
      <c r="L37"/>
      <c r="M37" s="79"/>
      <c r="N37" s="79"/>
      <c r="O37" s="79"/>
      <c r="P37" s="79"/>
      <c r="Q37" s="79"/>
      <c r="R37" s="80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61"/>
    </row>
    <row r="38" spans="2:12" ht="15.75">
      <c r="B38"/>
      <c r="C38"/>
      <c r="D38" s="62" t="s">
        <v>57</v>
      </c>
      <c r="E38"/>
      <c r="F38"/>
      <c r="G38"/>
      <c r="H38"/>
      <c r="I38"/>
      <c r="J38" s="217" t="s">
        <v>52</v>
      </c>
      <c r="K38" s="113"/>
      <c r="L38" s="113"/>
    </row>
    <row r="39" spans="2:12" ht="18">
      <c r="B39" s="20"/>
      <c r="C39" s="52"/>
      <c r="D39" s="52"/>
      <c r="E39"/>
      <c r="F39"/>
      <c r="G39"/>
      <c r="H39"/>
      <c r="I39"/>
      <c r="J39"/>
      <c r="K39"/>
      <c r="L39"/>
    </row>
  </sheetData>
  <sheetProtection/>
  <mergeCells count="64">
    <mergeCell ref="Z14:AQ14"/>
    <mergeCell ref="B15:Y15"/>
    <mergeCell ref="B16:Y16"/>
    <mergeCell ref="B17:Y17"/>
    <mergeCell ref="K7:K8"/>
    <mergeCell ref="L7:O7"/>
    <mergeCell ref="E7:E8"/>
    <mergeCell ref="F7:F8"/>
    <mergeCell ref="G7:G8"/>
    <mergeCell ref="H7:H8"/>
    <mergeCell ref="I7:I8"/>
    <mergeCell ref="J7:J8"/>
    <mergeCell ref="K3:P6"/>
    <mergeCell ref="Q3:R6"/>
    <mergeCell ref="S3:AH3"/>
    <mergeCell ref="E6:F6"/>
    <mergeCell ref="G6:H6"/>
    <mergeCell ref="AE6:AG6"/>
    <mergeCell ref="AE5:AH5"/>
    <mergeCell ref="S6:U6"/>
    <mergeCell ref="W6:Y6"/>
    <mergeCell ref="AA6:AC6"/>
    <mergeCell ref="C2:AG2"/>
    <mergeCell ref="B3:B8"/>
    <mergeCell ref="C3:C8"/>
    <mergeCell ref="D3:D8"/>
    <mergeCell ref="E3:H5"/>
    <mergeCell ref="I3:J6"/>
    <mergeCell ref="P7:P8"/>
    <mergeCell ref="Q7:Q8"/>
    <mergeCell ref="R7:R8"/>
    <mergeCell ref="S7:S8"/>
    <mergeCell ref="AI3:AI8"/>
    <mergeCell ref="S4:Z4"/>
    <mergeCell ref="AA4:AH4"/>
    <mergeCell ref="S5:V5"/>
    <mergeCell ref="W5:Z5"/>
    <mergeCell ref="AA5:AD5"/>
    <mergeCell ref="AH7:AH8"/>
    <mergeCell ref="C9:H9"/>
    <mergeCell ref="AB7:AB8"/>
    <mergeCell ref="AC7:AC8"/>
    <mergeCell ref="AD7:AD8"/>
    <mergeCell ref="AE7:AE8"/>
    <mergeCell ref="X7:X8"/>
    <mergeCell ref="Y7:Y8"/>
    <mergeCell ref="Z7:Z8"/>
    <mergeCell ref="AA7:AA8"/>
    <mergeCell ref="B18:Y18"/>
    <mergeCell ref="B14:Y14"/>
    <mergeCell ref="AF7:AF8"/>
    <mergeCell ref="AG7:AG8"/>
    <mergeCell ref="T7:T8"/>
    <mergeCell ref="U7:U8"/>
    <mergeCell ref="V7:V8"/>
    <mergeCell ref="W7:W8"/>
    <mergeCell ref="C10:J10"/>
    <mergeCell ref="C20:Z20"/>
    <mergeCell ref="C23:Z23"/>
    <mergeCell ref="C27:Z27"/>
    <mergeCell ref="C30:Z30"/>
    <mergeCell ref="S36:AH36"/>
    <mergeCell ref="B1:AI1"/>
    <mergeCell ref="J38:L38"/>
  </mergeCells>
  <printOptions horizontalCentered="1" verticalCentered="1"/>
  <pageMargins left="0.7874015748031497" right="0.7874015748031497" top="0.5905511811023623" bottom="0.5905511811023623" header="0.5118110236220472" footer="0.5118110236220472"/>
  <pageSetup horizontalDpi="300" verticalDpi="300" orientation="landscape" paperSize="9" scale="55" r:id="rId2"/>
  <headerFooter alignWithMargins="0">
    <oddFooter>&amp;CСтраница &amp;P</oddFooter>
  </headerFooter>
  <rowBreaks count="2" manualBreakCount="2">
    <brk id="19" max="34" man="1"/>
    <brk id="28" max="3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NMUU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Salov</dc:creator>
  <cp:keywords/>
  <dc:description/>
  <cp:lastModifiedBy>rvv</cp:lastModifiedBy>
  <cp:lastPrinted>2012-01-31T02:05:03Z</cp:lastPrinted>
  <dcterms:created xsi:type="dcterms:W3CDTF">2002-01-26T10:34:30Z</dcterms:created>
  <dcterms:modified xsi:type="dcterms:W3CDTF">2012-01-31T02:14:15Z</dcterms:modified>
  <cp:category/>
  <cp:version/>
  <cp:contentType/>
  <cp:contentStatus/>
</cp:coreProperties>
</file>